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66925"/>
  <mc:AlternateContent xmlns:mc="http://schemas.openxmlformats.org/markup-compatibility/2006">
    <mc:Choice Requires="x15">
      <x15ac:absPath xmlns:x15ac="http://schemas.microsoft.com/office/spreadsheetml/2010/11/ac" url="S:\Projects\Grant Management\Fiscal Agent - Stronger Together\Early Learning Hubs\Reporting Templates\Final Reports\"/>
    </mc:Choice>
  </mc:AlternateContent>
  <xr:revisionPtr revIDLastSave="0" documentId="13_ncr:1_{0AEED574-C55D-43F6-A2A7-84A2594ABFA2}" xr6:coauthVersionLast="47" xr6:coauthVersionMax="47" xr10:uidLastSave="{00000000-0000-0000-0000-000000000000}"/>
  <bookViews>
    <workbookView xWindow="28680" yWindow="-120" windowWidth="29040" windowHeight="15840" tabRatio="606" xr2:uid="{21506014-EC86-45DB-98E4-0A222A5F1101}"/>
  </bookViews>
  <sheets>
    <sheet name="Library Information" sheetId="1" r:id="rId1"/>
    <sheet name="Collections" sheetId="3" r:id="rId2"/>
    <sheet name="Program &amp; Activity Tracker" sheetId="7" r:id="rId3"/>
    <sheet name="Programs &amp; Activities" sheetId="4" r:id="rId4"/>
    <sheet name="Programs &amp; Activities OPTIONAL" sheetId="9" r:id="rId5"/>
    <sheet name="Teen Int_Vol Tracker" sheetId="10" r:id="rId6"/>
    <sheet name="Teen Interns &amp; Volunteers" sheetId="5" r:id="rId7"/>
    <sheet name="Mobile Library Services" sheetId="6" r:id="rId8"/>
    <sheet name="hidden_data" sheetId="2" state="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5" l="1" a="1"/>
  <c r="C5" i="5" s="1"/>
  <c r="C3" i="5" a="1"/>
  <c r="C3" i="5" s="1"/>
  <c r="C6" i="5"/>
  <c r="C4" i="5"/>
  <c r="C7" i="4"/>
  <c r="J4" i="7" l="1" a="1"/>
  <c r="J4" i="7" s="1"/>
  <c r="K4" i="7" a="1"/>
  <c r="K4" i="7" s="1"/>
  <c r="I23" i="4"/>
  <c r="I5" i="4"/>
  <c r="I7" i="4"/>
  <c r="I11" i="4"/>
  <c r="I13" i="4"/>
  <c r="I17" i="4"/>
  <c r="I19" i="4"/>
  <c r="C21" i="4"/>
  <c r="C20" i="4"/>
  <c r="C19" i="4"/>
  <c r="C18" i="4"/>
  <c r="C17" i="4"/>
  <c r="C15" i="4"/>
  <c r="C14" i="4"/>
  <c r="C13" i="4"/>
  <c r="C12" i="4"/>
  <c r="C11" i="4"/>
  <c r="C8" i="4"/>
  <c r="C9" i="4"/>
  <c r="I18" i="4"/>
  <c r="F19" i="4"/>
  <c r="F18" i="4"/>
  <c r="F17" i="4"/>
  <c r="I12" i="4"/>
  <c r="F13" i="4"/>
  <c r="F12" i="4"/>
  <c r="F11" i="4"/>
  <c r="F7" i="4"/>
  <c r="I6" i="4"/>
  <c r="F6" i="4"/>
  <c r="F5" i="4"/>
  <c r="C6" i="4"/>
  <c r="C5" i="4"/>
  <c r="L4" i="7" l="1"/>
  <c r="N5" i="7" l="1" a="1"/>
  <c r="N5" i="7" s="1"/>
  <c r="I20" i="4" a="1"/>
  <c r="I20" i="4" s="1"/>
  <c r="N4" i="7" a="1"/>
  <c r="N4" i="7" s="1"/>
  <c r="O4" i="7" a="1"/>
  <c r="O4" i="7" s="1"/>
  <c r="O5" i="7" a="1"/>
  <c r="O5" i="7" s="1"/>
  <c r="I8" i="4" a="1"/>
  <c r="I8" i="4" s="1"/>
  <c r="F20" i="4" a="1"/>
  <c r="F20" i="4" s="1"/>
  <c r="F14" i="4" a="1"/>
  <c r="F14" i="4" s="1"/>
  <c r="F8" i="4" a="1"/>
  <c r="F8" i="4" s="1"/>
  <c r="O3" i="7" a="1"/>
  <c r="O3" i="7" s="1"/>
  <c r="N3" i="7" a="1"/>
  <c r="N3" i="7" s="1"/>
  <c r="I14" i="4" a="1"/>
  <c r="I1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<sst xmlns="http://schemas.openxmlformats.org/spreadsheetml/2006/main" count="263" uniqueCount="188">
  <si>
    <t>JURISDICTION NAME</t>
  </si>
  <si>
    <t>Jurisdiction</t>
  </si>
  <si>
    <t>num val</t>
  </si>
  <si>
    <t>Title of Project</t>
  </si>
  <si>
    <t>Name</t>
  </si>
  <si>
    <t>Job Title</t>
  </si>
  <si>
    <t>Email</t>
  </si>
  <si>
    <t>project category</t>
  </si>
  <si>
    <t>Early Learning - New Project</t>
  </si>
  <si>
    <t>Out of School Time - Replication Project</t>
  </si>
  <si>
    <t>Out of School Time - New Project</t>
  </si>
  <si>
    <t>Improving Library Access</t>
  </si>
  <si>
    <t>Early Learning  Hub</t>
  </si>
  <si>
    <t>**If you are unsure about your project category, please check with your project advisor and grant monitor</t>
  </si>
  <si>
    <t>Alpine County Library &amp; Archives</t>
  </si>
  <si>
    <t>Los Gatos Library</t>
  </si>
  <si>
    <t>Mission Viejo Library</t>
  </si>
  <si>
    <t>Mono County Library</t>
  </si>
  <si>
    <t>Monterey Public Library</t>
  </si>
  <si>
    <t>Pasadena Public Library</t>
  </si>
  <si>
    <t>San Diego Public Library</t>
  </si>
  <si>
    <t>San Mateo County Libraries</t>
  </si>
  <si>
    <t>Santa Maria Public Library</t>
  </si>
  <si>
    <t>Torrance Public Library</t>
  </si>
  <si>
    <t>Library Information</t>
  </si>
  <si>
    <t>Partnerships</t>
  </si>
  <si>
    <t># of Partner Organizations</t>
  </si>
  <si>
    <t>Did you purchase lendable materials for your library outlets? (i.e., Main Library, Branches, bookmobile) and/or book lockers as part of your Stronger Together Project?</t>
  </si>
  <si>
    <t>Yes</t>
  </si>
  <si>
    <t>No</t>
  </si>
  <si>
    <t>Go to Collections Tab (or click here)</t>
  </si>
  <si>
    <t>Partner Organizations (Please List)</t>
  </si>
  <si>
    <t>Collections</t>
  </si>
  <si>
    <r>
      <t>Please report any items that were added to your library’s collection (not including bookmobile or mobile library collection) because of the Stronger Together grant funds (including in-kind and match).</t>
    </r>
    <r>
      <rPr>
        <sz val="10"/>
        <color rgb="FF000000"/>
        <rFont val="Calibri"/>
        <family val="2"/>
        <scheme val="minor"/>
      </rPr>
      <t> </t>
    </r>
  </si>
  <si>
    <t>Library Collections</t>
  </si>
  <si>
    <t>Mobile Library/Book Locker Collections</t>
  </si>
  <si>
    <t>Total number of print materials added to library collection: </t>
  </si>
  <si>
    <t>Total number of lendable technology items (robots, tablets, hotspots, etc.) added to the library collection: </t>
  </si>
  <si>
    <t>Total number of kits (craft, early literacy, etc.) added to the library collection: </t>
  </si>
  <si>
    <t>Total number of e-books added to library collection: </t>
  </si>
  <si>
    <t>Total number of audio materials (physical or digital) added to library collection: </t>
  </si>
  <si>
    <t>Total number of DVDs added to library collection:</t>
  </si>
  <si>
    <t>Total number of print materials added to mobile library and/or book locker collection: </t>
  </si>
  <si>
    <r>
      <t xml:space="preserve">Total number of lendable technology items (robots, tablets, hotspots, etc.) added to the mobile library </t>
    </r>
    <r>
      <rPr>
        <sz val="11"/>
        <rFont val="Calibri"/>
        <family val="2"/>
        <scheme val="minor"/>
      </rPr>
      <t xml:space="preserve">and/or book locker </t>
    </r>
    <r>
      <rPr>
        <sz val="12"/>
        <rFont val="Calibri"/>
        <family val="2"/>
        <scheme val="minor"/>
      </rPr>
      <t>collection: </t>
    </r>
  </si>
  <si>
    <r>
      <t xml:space="preserve">Total number of kits (craft, early literacy, etc.) added to the mobile library </t>
    </r>
    <r>
      <rPr>
        <sz val="11"/>
        <rFont val="Calibri"/>
        <family val="2"/>
        <scheme val="minor"/>
      </rPr>
      <t xml:space="preserve">and/or book locker </t>
    </r>
    <r>
      <rPr>
        <sz val="12"/>
        <rFont val="Calibri"/>
        <family val="2"/>
        <scheme val="minor"/>
      </rPr>
      <t>collection: </t>
    </r>
  </si>
  <si>
    <r>
      <t xml:space="preserve">Total number of e-books added to mobile library </t>
    </r>
    <r>
      <rPr>
        <sz val="11"/>
        <rFont val="Calibri"/>
        <family val="2"/>
        <scheme val="minor"/>
      </rPr>
      <t xml:space="preserve">and/or book locker </t>
    </r>
    <r>
      <rPr>
        <sz val="12"/>
        <rFont val="Calibri"/>
        <family val="2"/>
        <scheme val="minor"/>
      </rPr>
      <t>collection: </t>
    </r>
  </si>
  <si>
    <r>
      <t xml:space="preserve">Total number of audio materials (physical or digital) added to mobile library </t>
    </r>
    <r>
      <rPr>
        <sz val="11"/>
        <rFont val="Calibri"/>
        <family val="2"/>
        <scheme val="minor"/>
      </rPr>
      <t xml:space="preserve">and/or book locker </t>
    </r>
    <r>
      <rPr>
        <sz val="12"/>
        <rFont val="Calibri"/>
        <family val="2"/>
        <scheme val="minor"/>
      </rPr>
      <t>collection: </t>
    </r>
  </si>
  <si>
    <r>
      <t xml:space="preserve">Total number of DVDs added to the mobile library </t>
    </r>
    <r>
      <rPr>
        <sz val="11"/>
        <rFont val="Calibri"/>
        <family val="2"/>
        <scheme val="minor"/>
      </rPr>
      <t xml:space="preserve">and/or book locker </t>
    </r>
    <r>
      <rPr>
        <sz val="12"/>
        <rFont val="Calibri"/>
        <family val="2"/>
        <scheme val="minor"/>
      </rPr>
      <t>collection: </t>
    </r>
  </si>
  <si>
    <r>
      <t>Please report here any items that were added to your mobile library and/or book locker collection because of the Stronger Together grant funds (including in-kind and match).  If you did not have a mobile library component to your project, please enter “0” into the data field(s).</t>
    </r>
    <r>
      <rPr>
        <sz val="10"/>
        <color rgb="FF000000"/>
        <rFont val="Calibri"/>
        <family val="2"/>
        <scheme val="minor"/>
      </rPr>
      <t> </t>
    </r>
  </si>
  <si>
    <t>Online</t>
  </si>
  <si>
    <t>Total number of live virtual programs offered for early learners, children, and/or families: </t>
  </si>
  <si>
    <t>Total number of attendees at live virtual programs for early learners, children, and/or families:  </t>
  </si>
  <si>
    <t>Total number of on-demand views of live virtual programs for early learners, children, and/or families: </t>
  </si>
  <si>
    <t>Total number of recordings of program content for early learners, children, and/or families: </t>
  </si>
  <si>
    <t>Total number of views of recorded program content for early learners, children, and/or families: </t>
  </si>
  <si>
    <t>Early Learners, Children, and/or Families</t>
  </si>
  <si>
    <t>School-Aged Youth</t>
  </si>
  <si>
    <t>Adults</t>
  </si>
  <si>
    <t>Total number of live virtual programs offered for school aged youth:  </t>
  </si>
  <si>
    <t>Total number of on-demand views of live virtual programs for school aged youth: </t>
  </si>
  <si>
    <t>Total number of attendees at live virtual programs for school age youth:  </t>
  </si>
  <si>
    <t>Total number of recordings of program content for school aged youth: </t>
  </si>
  <si>
    <t>Total number of views of recorded program content for school aged youth: </t>
  </si>
  <si>
    <t>Total number of live virtual programs offered for adults:  </t>
  </si>
  <si>
    <t>Total number of attendees at live virtual programs for adults:  </t>
  </si>
  <si>
    <t>Total number of on-demand views of live virtual programs for adults: </t>
  </si>
  <si>
    <t>Total number of recordings of program content for adults: </t>
  </si>
  <si>
    <t>Total number of views of recorded program content for adults: </t>
  </si>
  <si>
    <t>In-Person: Library</t>
  </si>
  <si>
    <t>Total number of in-person programs for early learners, children, and/or families: </t>
  </si>
  <si>
    <t>Please tell us what kind of take-home kits for early learners, children, and/or families you distributed: </t>
  </si>
  <si>
    <t>Total number of take-home activities/kits for early learners, children, and/or families distributed: </t>
  </si>
  <si>
    <t>Total number of in-person programs for school aged youth: </t>
  </si>
  <si>
    <t>Total number of attendees at these in-person programs for school aged youth: </t>
  </si>
  <si>
    <t>Total number of take-home activities/kits for school-aged youth distributed: </t>
  </si>
  <si>
    <t>Please tell us what kind of take-home kits for school-aged youth you distributed:  </t>
  </si>
  <si>
    <t>Total number of in-person programs for adults: </t>
  </si>
  <si>
    <t>Total number of attendees at these in-person programs for adults: </t>
  </si>
  <si>
    <t>Total number of take-home activities/kits for adults distributed: </t>
  </si>
  <si>
    <t>Please tell us what kind of take-home kits for adults you distributed:  </t>
  </si>
  <si>
    <r>
      <t>Total number of attendees at these</t>
    </r>
    <r>
      <rPr>
        <sz val="11"/>
        <rFont val="Calibri"/>
        <family val="2"/>
        <scheme val="minor"/>
      </rPr>
      <t xml:space="preserve"> in-person </t>
    </r>
    <r>
      <rPr>
        <sz val="11"/>
        <color rgb="FF000000"/>
        <rFont val="Calibri"/>
        <family val="2"/>
        <scheme val="minor"/>
      </rPr>
      <t>programs for early learners, children, and/or families: </t>
    </r>
  </si>
  <si>
    <t>In-Person: Mobile Library</t>
  </si>
  <si>
    <t>Total number of in-person programs for early learners, children, and/or families provided by your bookmobile/mobile library: </t>
  </si>
  <si>
    <r>
      <t>Total number of attendees at these</t>
    </r>
    <r>
      <rPr>
        <sz val="11"/>
        <rFont val="Calibri"/>
        <family val="2"/>
        <scheme val="minor"/>
      </rPr>
      <t xml:space="preserve"> in-person </t>
    </r>
    <r>
      <rPr>
        <sz val="11"/>
        <color rgb="FF000000"/>
        <rFont val="Calibri"/>
        <family val="2"/>
        <scheme val="minor"/>
      </rPr>
      <t>programs for early learners, children, and/or families provided by your bookmobile/mobile library: </t>
    </r>
  </si>
  <si>
    <t>Total number of take-home activities/kits for early learners, children, and/or families distributed from your bookmobile/mobile library:  </t>
  </si>
  <si>
    <t>Please tell us what kind of take-home kits for early learners, children, and/or families you distributed from your bookmobile/mobile library: </t>
  </si>
  <si>
    <t>Total number of in-person programs for school aged youth provided by your bookmobile/mobile library: </t>
  </si>
  <si>
    <r>
      <t>Total number of attendees at these</t>
    </r>
    <r>
      <rPr>
        <sz val="11"/>
        <rFont val="Calibri"/>
        <family val="2"/>
        <scheme val="minor"/>
      </rPr>
      <t xml:space="preserve"> in-person </t>
    </r>
    <r>
      <rPr>
        <sz val="11"/>
        <color rgb="FF000000"/>
        <rFont val="Calibri"/>
        <family val="2"/>
        <scheme val="minor"/>
      </rPr>
      <t>programs for school aged youth provided by your bookmobile/mobile library: </t>
    </r>
  </si>
  <si>
    <t>Total number of take-home activities/kits for school aged youth distributed from your bookmobile/mobile library:  </t>
  </si>
  <si>
    <t>Please tell us what kind of take-home kits for school aged youth you distributed you’re your bookmobile/mobile library: </t>
  </si>
  <si>
    <t>Total number of in-person programs for adults provided by your bookmobile/mobile library: </t>
  </si>
  <si>
    <r>
      <t>Total number of attendees at these</t>
    </r>
    <r>
      <rPr>
        <sz val="11"/>
        <rFont val="Calibri"/>
        <family val="2"/>
        <scheme val="minor"/>
      </rPr>
      <t xml:space="preserve"> in-person </t>
    </r>
    <r>
      <rPr>
        <sz val="11"/>
        <color rgb="FF000000"/>
        <rFont val="Calibri"/>
        <family val="2"/>
        <scheme val="minor"/>
      </rPr>
      <t>programs for adults provided by your bookmobile/mobile library: </t>
    </r>
  </si>
  <si>
    <t>Total number of take-home activities/kits for adults distributed from your bookmobile/mobile library: </t>
  </si>
  <si>
    <t>Please tell us what kind of take-home kits for adults you distributed from your bookmobile/mobile library:  </t>
  </si>
  <si>
    <t>Total Number of Library Cards issued from your bookmobile/mobile library:</t>
  </si>
  <si>
    <r>
      <t>Please report the programs and activities that your library hosted as part of your Stronger Together project to the corresponding categories:
Online/Virtual, In Person: Library, or In Person - Mobile Library/Bookmobile.
Please report statistics during the period of project start date to March 30, 2024.</t>
    </r>
    <r>
      <rPr>
        <sz val="10"/>
        <color rgb="FF000000"/>
        <rFont val="Calibri"/>
        <family val="2"/>
        <scheme val="minor"/>
      </rPr>
      <t xml:space="preserve">
</t>
    </r>
    <r>
      <rPr>
        <i/>
        <sz val="10"/>
        <color rgb="FF000000"/>
        <rFont val="Calibri"/>
        <family val="2"/>
        <scheme val="minor"/>
      </rPr>
      <t>If you did not collect data relating to a particular question, please enter “0” into the data field.</t>
    </r>
  </si>
  <si>
    <t>Teen Interns &amp; Volunteers</t>
  </si>
  <si>
    <t>Total number of teen interns hired: </t>
  </si>
  <si>
    <t>Total number of hours worked by teen interns:  </t>
  </si>
  <si>
    <t>Total number of teen volunteers: </t>
  </si>
  <si>
    <t>Total number of teen volunteer hours: </t>
  </si>
  <si>
    <t>Project Category**</t>
  </si>
  <si>
    <t>Mobile Library Services</t>
  </si>
  <si>
    <r>
      <t>Please report here the teen interns and volunteers who were specifically 
recruited for or worked on your Stronger Together project.</t>
    </r>
    <r>
      <rPr>
        <sz val="10"/>
        <color rgb="FF000000"/>
        <rFont val="Calibri"/>
        <family val="2"/>
        <scheme val="minor"/>
      </rPr>
      <t> </t>
    </r>
  </si>
  <si>
    <t xml:space="preserve">Please report here the mobile library service(s) your library provided as part of your Stronger Together project. Please report statistics during the period of project start date to March 30, 2024. If you did not collect data relating to a particular question, please enter “0” into the data field. </t>
  </si>
  <si>
    <t>How many bookmobile(s) or mobile vehicle(s) did you acquire or update? </t>
  </si>
  <si>
    <t>Name(s) of bookmobile(s) or mobile vehicle(s), if applicable: </t>
  </si>
  <si>
    <t>Bookmobile/Mobile Vehicle specs: </t>
  </si>
  <si>
    <t>a</t>
  </si>
  <si>
    <t>b</t>
  </si>
  <si>
    <t>c</t>
  </si>
  <si>
    <t>d</t>
  </si>
  <si>
    <t>Make and Model </t>
  </si>
  <si>
    <t>Length (in feet) </t>
  </si>
  <si>
    <t>Manufacturer </t>
  </si>
  <si>
    <t>Fuel – Gas, All Electric, Diesel, Hybrid – please describe. </t>
  </si>
  <si>
    <t>How many new, recurring service stops did your library provide with your bookmobile/mobile vehicle? </t>
  </si>
  <si>
    <t>Total number of weeks in service: </t>
  </si>
  <si>
    <t>Total number of stops/visits overall (including multiple stops at recurring locations and one-time stops, such as street fairs) that your bookmobile/mobile vehicle made: </t>
  </si>
  <si>
    <t>If yes, please tell us the source of energy used (please select all that apply): </t>
  </si>
  <si>
    <t>Batteries </t>
  </si>
  <si>
    <t>Solar panels </t>
  </si>
  <si>
    <t>Shoreline </t>
  </si>
  <si>
    <t>Other (please describe): </t>
  </si>
  <si>
    <t>Does your vehicle use alternative sources of energy when it is servicing users?</t>
  </si>
  <si>
    <t>Programs &amp; Activities Tracker</t>
  </si>
  <si>
    <t>Program/Activity Name</t>
  </si>
  <si>
    <t>audience</t>
  </si>
  <si>
    <t>Early Learners, Children, Families</t>
  </si>
  <si>
    <t>School Aged Youth</t>
  </si>
  <si>
    <t>Audience (select one)</t>
  </si>
  <si>
    <t>Program Type (Select One)</t>
  </si>
  <si>
    <t>program type</t>
  </si>
  <si>
    <t>In Person - Library</t>
  </si>
  <si>
    <t>In Person - Mobile Library</t>
  </si>
  <si>
    <t>Take-Home Kits Distributed</t>
  </si>
  <si>
    <t>Virtual - Live</t>
  </si>
  <si>
    <t>Virtual - Recorded</t>
  </si>
  <si>
    <t>Library Cards Issued</t>
  </si>
  <si>
    <t>All Ages</t>
  </si>
  <si>
    <t>yes or no</t>
  </si>
  <si>
    <t xml:space="preserve">Are there design customizations to the interior or exterior of your bookmobile/mobile vehicle that enable unique services?  If so, what?  </t>
  </si>
  <si>
    <t>If yes, how many total book lockers did you acquire?</t>
  </si>
  <si>
    <t>Book locker specs - Make and Model</t>
  </si>
  <si>
    <t>Total number of weeks in service:</t>
  </si>
  <si>
    <t>Did you purchase or acquire book lockers?</t>
  </si>
  <si>
    <t>Description of Take-Home Kits</t>
  </si>
  <si>
    <t>THK_Code1</t>
  </si>
  <si>
    <t>THK_Code2</t>
  </si>
  <si>
    <t>THNK_Code3</t>
  </si>
  <si>
    <t>Programs &amp; Activities (Manual Entry)</t>
  </si>
  <si>
    <t>Programs &amp; Activities (Autofill)</t>
  </si>
  <si>
    <t>Total Number of Library Cards issued from all bookmobile/mobile library Programs &amp; Activities:</t>
  </si>
  <si>
    <t>Use this sheet to record Stronger Together Programs.
To add a row to the table, start typing data or drag the bottom-left corner of the table down one row.
Data entered here will automatically populate your Program &amp; Activity Tracker in the next sheet.
**For live programs, count the total number of views over the video broadcast and total of on-demand views for 30 days after broadcast. 
For recorded programs, count the total number of views 30 days after broadcast.</t>
  </si>
  <si>
    <t>This table will automatically fill based on your program tracker on the previous sheet.
You can use the next sheet (Programs &amp; Activities OPTIONAL) if you prefer to fill out the table manually.</t>
  </si>
  <si>
    <r>
      <t xml:space="preserve">Attendees
</t>
    </r>
    <r>
      <rPr>
        <sz val="8"/>
        <color theme="1"/>
        <rFont val="Calibri"/>
        <family val="2"/>
        <scheme val="minor"/>
      </rPr>
      <t>(For In-Person or Virtual - Live)</t>
    </r>
  </si>
  <si>
    <r>
      <t xml:space="preserve">Views 
</t>
    </r>
    <r>
      <rPr>
        <sz val="8"/>
        <color theme="1"/>
        <rFont val="Calibri"/>
        <family val="2"/>
        <scheme val="minor"/>
      </rPr>
      <t>(For Virtual - Recorded and On Demand Views for Virtual - Live)</t>
    </r>
  </si>
  <si>
    <t>Please do not edit or change anything in these columns! :)</t>
  </si>
  <si>
    <t>City of Huntington Beach</t>
  </si>
  <si>
    <t>County of Los Angeles Public Library</t>
  </si>
  <si>
    <t>Butte County Library</t>
  </si>
  <si>
    <t>Alameda County Library</t>
  </si>
  <si>
    <t>Azusa City Library</t>
  </si>
  <si>
    <t>Riverside County Library System</t>
  </si>
  <si>
    <t>Santa Clarita Public Library</t>
  </si>
  <si>
    <t>The San Jose Public Library Foundation</t>
  </si>
  <si>
    <t>Oakland Public Library</t>
  </si>
  <si>
    <t>Santa Clara City Library Foundation &amp; Friends</t>
  </si>
  <si>
    <t>South San Francisco Public Library</t>
  </si>
  <si>
    <t>Sacramento Public Library Authority</t>
  </si>
  <si>
    <t>City of Imperial Public Library</t>
  </si>
  <si>
    <t>Santa Barbara Public Library</t>
  </si>
  <si>
    <t>City of Richmond</t>
  </si>
  <si>
    <t>Placentia Library District</t>
  </si>
  <si>
    <t>Premier Date/Program Date</t>
  </si>
  <si>
    <t>Skip Collections Tab and go to 
Program &amp; Activity Tracker (or click here)</t>
  </si>
  <si>
    <t>Date</t>
  </si>
  <si>
    <t>Hours</t>
  </si>
  <si>
    <t>Full Name</t>
  </si>
  <si>
    <t>Volunteer</t>
  </si>
  <si>
    <t>Intern</t>
  </si>
  <si>
    <t>John Doe</t>
  </si>
  <si>
    <t>Volunteers</t>
  </si>
  <si>
    <t>Interns</t>
  </si>
  <si>
    <r>
      <t xml:space="preserve">Please tell us what tasks the teen interns and/or volunteers did: 
</t>
    </r>
    <r>
      <rPr>
        <b/>
        <sz val="11"/>
        <color rgb="FF000000"/>
        <rFont val="Calibri"/>
        <family val="2"/>
        <scheme val="minor"/>
      </rPr>
      <t>(MANUAL ENTRY)</t>
    </r>
  </si>
  <si>
    <t>Program Name</t>
  </si>
  <si>
    <t>Coloring sheets</t>
  </si>
  <si>
    <t>Do not enter into this field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</si>
</sst>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b/>
      <sz val="11"/>
      <color theme="1"/>
      <name val="Calibri"/>
      <family val="2"/>
      <scheme val="minor"/>
    </font>
    <font>
      <b/>
      <sz val="12"/>
      <color theme="1"/>
      <name val="Calibri"/>
      <family val="2"/>
      <scheme val="minor"/>
    </font>
    <font>
      <i/>
      <sz val="10"/>
      <color theme="1"/>
      <name val="Calibri"/>
      <family val="2"/>
      <scheme val="minor"/>
    </font>
    <font>
      <sz val="12"/>
      <color theme="1"/>
      <name val="Calibri"/>
      <family val="2"/>
      <scheme val="minor"/>
    </font>
    <font>
      <b/>
      <sz val="14"/>
      <color theme="1"/>
      <name val="Calibri"/>
      <family val="2"/>
      <scheme val="minor"/>
    </font>
    <font>
      <u/>
      <sz val="11"/>
      <color theme="10"/>
      <name val="Calibri"/>
      <family val="2"/>
      <scheme val="minor"/>
    </font>
    <font>
      <sz val="12"/>
      <name val="Calibri"/>
      <family val="2"/>
      <scheme val="minor"/>
    </font>
    <font>
      <sz val="11"/>
      <name val="Calibri"/>
      <family val="2"/>
      <scheme val="minor"/>
    </font>
    <font>
      <sz val="11"/>
      <color rgb="FF000000"/>
      <name val="Calibri"/>
      <family val="2"/>
      <scheme val="minor"/>
    </font>
    <font>
      <i/>
      <sz val="10"/>
      <color rgb="FF000000"/>
      <name val="Calibri"/>
      <family val="2"/>
      <scheme val="minor"/>
    </font>
    <font>
      <sz val="10"/>
      <color rgb="FF000000"/>
      <name val="Calibri"/>
      <family val="2"/>
      <scheme val="minor"/>
    </font>
    <font>
      <b/>
      <i/>
      <sz val="11"/>
      <name val="Calibri"/>
      <family val="2"/>
      <scheme val="minor"/>
    </font>
    <font>
      <b/>
      <sz val="10"/>
      <color theme="1"/>
      <name val="Calibri"/>
      <family val="2"/>
      <scheme val="minor"/>
    </font>
    <font>
      <b/>
      <i/>
      <sz val="11"/>
      <color rgb="FF000000"/>
      <name val="Calibri"/>
      <family val="2"/>
      <scheme val="minor"/>
    </font>
    <font>
      <sz val="10"/>
      <color theme="1"/>
      <name val="Calibri"/>
      <family val="2"/>
      <scheme val="minor"/>
    </font>
    <font>
      <b/>
      <sz val="16"/>
      <name val="Calibri"/>
      <family val="2"/>
      <scheme val="minor"/>
    </font>
    <font>
      <b/>
      <sz val="12"/>
      <color rgb="FF000000"/>
      <name val="Calibri"/>
      <family val="2"/>
      <scheme val="minor"/>
    </font>
    <font>
      <i/>
      <sz val="12"/>
      <color rgb="FF000000"/>
      <name val="Calibri"/>
      <family val="2"/>
      <scheme val="minor"/>
    </font>
    <font>
      <i/>
      <sz val="11"/>
      <name val="Calibri"/>
      <family val="2"/>
      <scheme val="minor"/>
    </font>
    <font>
      <sz val="12"/>
      <color rgb="FF000000"/>
      <name val="Calibri"/>
      <family val="2"/>
      <scheme val="minor"/>
    </font>
    <font>
      <sz val="12"/>
      <color rgb="FF000000"/>
      <name val="Calibri"/>
      <family val="2"/>
    </font>
    <font>
      <sz val="12"/>
      <color theme="1"/>
      <name val="Calibri"/>
      <family val="2"/>
    </font>
    <font>
      <sz val="8"/>
      <name val="Calibri"/>
      <family val="2"/>
      <scheme val="minor"/>
    </font>
    <font>
      <sz val="8"/>
      <color theme="1"/>
      <name val="Calibri"/>
      <family val="2"/>
      <scheme val="minor"/>
    </font>
    <font>
      <b/>
      <sz val="11"/>
      <color rgb="FFFF0000"/>
      <name val="Calibri"/>
      <family val="2"/>
      <scheme val="minor"/>
    </font>
    <font>
      <sz val="14"/>
      <color theme="1"/>
      <name val="Calibri"/>
      <family val="2"/>
      <scheme val="minor"/>
    </font>
    <font>
      <b/>
      <sz val="11"/>
      <color rgb="FF000000"/>
      <name val="Calibri"/>
      <family val="2"/>
      <scheme val="minor"/>
    </font>
  </fonts>
  <fills count="18">
    <fill>
      <patternFill patternType="none"/>
    </fill>
    <fill>
      <patternFill patternType="gray125"/>
    </fill>
    <fill>
      <patternFill patternType="solid">
        <fgColor theme="8"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FF00"/>
        <bgColor indexed="64"/>
      </patternFill>
    </fill>
    <fill>
      <patternFill patternType="solid">
        <fgColor theme="5"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117">
    <xf numFmtId="0" fontId="0" fillId="0" borderId="0" xfId="0"/>
    <xf numFmtId="0" fontId="0" fillId="0" borderId="0" xfId="0" applyProtection="1">
      <protection locked="0"/>
    </xf>
    <xf numFmtId="0" fontId="2" fillId="2" borderId="1" xfId="0" applyFont="1" applyFill="1" applyBorder="1" applyAlignment="1">
      <alignment horizontal="right" vertical="center"/>
    </xf>
    <xf numFmtId="0" fontId="2" fillId="3" borderId="5" xfId="0" applyFont="1" applyFill="1" applyBorder="1" applyAlignment="1">
      <alignment horizontal="right" vertical="center" wrapText="1"/>
    </xf>
    <xf numFmtId="0" fontId="1" fillId="4" borderId="1" xfId="0" applyFont="1" applyFill="1" applyBorder="1" applyAlignment="1">
      <alignment horizontal="right" vertical="center"/>
    </xf>
    <xf numFmtId="0" fontId="6" fillId="0" borderId="1" xfId="1" applyBorder="1" applyAlignment="1" applyProtection="1">
      <alignment horizontal="center" vertical="center"/>
    </xf>
    <xf numFmtId="0" fontId="6" fillId="0" borderId="1" xfId="1" applyBorder="1" applyAlignment="1" applyProtection="1">
      <alignment horizontal="center" vertical="center" wrapText="1"/>
    </xf>
    <xf numFmtId="0" fontId="2" fillId="2" borderId="7" xfId="0" applyFont="1" applyFill="1" applyBorder="1" applyAlignment="1">
      <alignment horizontal="right" vertical="center"/>
    </xf>
    <xf numFmtId="0" fontId="2" fillId="2" borderId="2" xfId="0" applyFont="1" applyFill="1" applyBorder="1" applyAlignment="1">
      <alignment horizontal="right" vertical="center"/>
    </xf>
    <xf numFmtId="0" fontId="0" fillId="2" borderId="4" xfId="0" applyFill="1" applyBorder="1"/>
    <xf numFmtId="0" fontId="0" fillId="0" borderId="1" xfId="0" applyBorder="1" applyAlignment="1" applyProtection="1">
      <alignment wrapText="1"/>
      <protection locked="0"/>
    </xf>
    <xf numFmtId="0" fontId="8" fillId="7" borderId="1" xfId="0" applyFont="1" applyFill="1" applyBorder="1" applyAlignment="1">
      <alignment horizontal="left" vertical="center" wrapText="1"/>
    </xf>
    <xf numFmtId="0" fontId="7" fillId="6" borderId="1" xfId="0" applyFont="1" applyFill="1" applyBorder="1" applyAlignment="1">
      <alignment horizontal="left" vertical="center" wrapText="1"/>
    </xf>
    <xf numFmtId="0" fontId="9" fillId="10" borderId="1" xfId="0" applyFont="1" applyFill="1" applyBorder="1" applyAlignment="1">
      <alignment horizontal="left" vertical="center" wrapText="1"/>
    </xf>
    <xf numFmtId="0" fontId="9" fillId="14" borderId="1" xfId="0" applyFont="1" applyFill="1" applyBorder="1" applyAlignment="1">
      <alignment horizontal="left" vertical="center" wrapText="1"/>
    </xf>
    <xf numFmtId="0" fontId="4" fillId="14" borderId="1" xfId="0" applyFont="1" applyFill="1" applyBorder="1" applyProtection="1">
      <protection locked="0"/>
    </xf>
    <xf numFmtId="0" fontId="4" fillId="10" borderId="1" xfId="0" applyFont="1" applyFill="1" applyBorder="1" applyProtection="1">
      <protection locked="0"/>
    </xf>
    <xf numFmtId="0" fontId="1" fillId="9" borderId="1" xfId="0" applyFont="1" applyFill="1" applyBorder="1" applyAlignment="1">
      <alignment horizontal="right" vertical="center"/>
    </xf>
    <xf numFmtId="0" fontId="1" fillId="10" borderId="1" xfId="0" applyFont="1" applyFill="1" applyBorder="1" applyAlignment="1">
      <alignment horizontal="right" vertical="center"/>
    </xf>
    <xf numFmtId="0" fontId="4" fillId="9" borderId="7" xfId="0" applyFont="1" applyFill="1" applyBorder="1" applyProtection="1">
      <protection locked="0"/>
    </xf>
    <xf numFmtId="0" fontId="1" fillId="14" borderId="1" xfId="0" applyFont="1" applyFill="1" applyBorder="1" applyAlignment="1">
      <alignment horizontal="right" vertical="center"/>
    </xf>
    <xf numFmtId="0" fontId="1" fillId="0" borderId="0" xfId="0" applyFont="1" applyProtection="1">
      <protection hidden="1"/>
    </xf>
    <xf numFmtId="0" fontId="0" fillId="0" borderId="0" xfId="0" applyProtection="1">
      <protection hidden="1"/>
    </xf>
    <xf numFmtId="0" fontId="17" fillId="6" borderId="1" xfId="0" applyFont="1" applyFill="1" applyBorder="1" applyAlignment="1">
      <alignment horizontal="right" vertical="center" wrapText="1"/>
    </xf>
    <xf numFmtId="0" fontId="1" fillId="7" borderId="1" xfId="0" applyFont="1" applyFill="1" applyBorder="1" applyAlignment="1" applyProtection="1">
      <alignment horizontal="right" vertical="center"/>
      <protection locked="0"/>
    </xf>
    <xf numFmtId="0" fontId="1" fillId="6" borderId="1" xfId="0" applyFont="1" applyFill="1" applyBorder="1" applyAlignment="1" applyProtection="1">
      <alignment horizontal="right" vertical="center"/>
      <protection locked="0"/>
    </xf>
    <xf numFmtId="0" fontId="4" fillId="7" borderId="1" xfId="0" applyFont="1" applyFill="1" applyBorder="1" applyProtection="1">
      <protection locked="0"/>
    </xf>
    <xf numFmtId="0" fontId="4" fillId="6" borderId="1" xfId="0" applyFont="1" applyFill="1" applyBorder="1" applyProtection="1">
      <protection locked="0"/>
    </xf>
    <xf numFmtId="0" fontId="9" fillId="6" borderId="1" xfId="0" applyFont="1" applyFill="1" applyBorder="1" applyAlignment="1">
      <alignment horizontal="left" vertical="center" wrapText="1"/>
    </xf>
    <xf numFmtId="0" fontId="9" fillId="14" borderId="8" xfId="0" applyFont="1" applyFill="1" applyBorder="1" applyAlignment="1">
      <alignment horizontal="left" vertical="center" wrapText="1"/>
    </xf>
    <xf numFmtId="0" fontId="9" fillId="9" borderId="1" xfId="0" applyFont="1" applyFill="1" applyBorder="1" applyAlignment="1">
      <alignment horizontal="left" vertical="center" wrapText="1"/>
    </xf>
    <xf numFmtId="0" fontId="0" fillId="0" borderId="0" xfId="0" applyAlignment="1">
      <alignment wrapText="1"/>
    </xf>
    <xf numFmtId="14" fontId="0" fillId="0" borderId="0" xfId="0" applyNumberFormat="1" applyProtection="1">
      <protection locked="0"/>
    </xf>
    <xf numFmtId="0" fontId="0" fillId="6" borderId="1" xfId="0" applyFill="1" applyBorder="1" applyProtection="1">
      <protection locked="0"/>
    </xf>
    <xf numFmtId="0" fontId="1" fillId="6" borderId="1" xfId="0" applyFont="1" applyFill="1" applyBorder="1" applyAlignment="1">
      <alignment vertical="center"/>
    </xf>
    <xf numFmtId="0" fontId="13" fillId="6" borderId="1" xfId="0" applyFont="1" applyFill="1" applyBorder="1" applyAlignment="1">
      <alignment horizontal="right" vertical="center"/>
    </xf>
    <xf numFmtId="0" fontId="8" fillId="6" borderId="1" xfId="0" applyFont="1" applyFill="1" applyBorder="1" applyAlignment="1">
      <alignment horizontal="left" vertical="center" wrapText="1"/>
    </xf>
    <xf numFmtId="0" fontId="1" fillId="6" borderId="1" xfId="0" applyFont="1" applyFill="1" applyBorder="1" applyAlignment="1">
      <alignment horizontal="right" vertical="center"/>
    </xf>
    <xf numFmtId="0" fontId="9" fillId="6" borderId="1" xfId="0" applyFont="1" applyFill="1" applyBorder="1" applyAlignment="1">
      <alignment wrapText="1"/>
    </xf>
    <xf numFmtId="0" fontId="19" fillId="6" borderId="1" xfId="0" applyFont="1" applyFill="1" applyBorder="1" applyAlignment="1">
      <alignment horizontal="right" vertical="center" wrapText="1"/>
    </xf>
    <xf numFmtId="0" fontId="1" fillId="6" borderId="1" xfId="0" applyFont="1" applyFill="1" applyBorder="1"/>
    <xf numFmtId="0" fontId="20" fillId="6" borderId="1" xfId="0" applyFont="1" applyFill="1" applyBorder="1" applyAlignment="1">
      <alignment horizontal="left" vertical="center" wrapText="1" indent="3"/>
    </xf>
    <xf numFmtId="0" fontId="21" fillId="6" borderId="1" xfId="0" applyFont="1" applyFill="1" applyBorder="1" applyAlignment="1">
      <alignment horizontal="left" vertical="center" wrapText="1" indent="3"/>
    </xf>
    <xf numFmtId="0" fontId="1" fillId="6" borderId="1" xfId="0" applyFont="1" applyFill="1" applyBorder="1" applyAlignment="1">
      <alignment horizontal="right"/>
    </xf>
    <xf numFmtId="0" fontId="22" fillId="6" borderId="1" xfId="0" applyFont="1" applyFill="1" applyBorder="1" applyAlignment="1">
      <alignment horizontal="left" vertical="center" wrapText="1" indent="3"/>
    </xf>
    <xf numFmtId="0" fontId="0" fillId="0" borderId="0" xfId="0" applyAlignment="1" applyProtection="1">
      <alignment wrapText="1"/>
      <protection locked="0"/>
    </xf>
    <xf numFmtId="0" fontId="4" fillId="10" borderId="1" xfId="0" applyFont="1" applyFill="1" applyBorder="1" applyProtection="1">
      <protection hidden="1"/>
    </xf>
    <xf numFmtId="0" fontId="4" fillId="9" borderId="7" xfId="0" applyFont="1" applyFill="1" applyBorder="1" applyProtection="1">
      <protection hidden="1"/>
    </xf>
    <xf numFmtId="0" fontId="4" fillId="14" borderId="1" xfId="0" applyFont="1" applyFill="1" applyBorder="1" applyProtection="1">
      <protection hidden="1"/>
    </xf>
    <xf numFmtId="0" fontId="25" fillId="16" borderId="0" xfId="0" applyFont="1" applyFill="1"/>
    <xf numFmtId="0" fontId="5" fillId="15" borderId="0" xfId="0" applyFont="1" applyFill="1"/>
    <xf numFmtId="0" fontId="26" fillId="15" borderId="0" xfId="0" applyFont="1" applyFill="1"/>
    <xf numFmtId="0" fontId="26" fillId="0" borderId="0" xfId="0" applyFont="1"/>
    <xf numFmtId="0" fontId="5" fillId="17" borderId="0" xfId="0" applyFont="1" applyFill="1"/>
    <xf numFmtId="0" fontId="0" fillId="17" borderId="0" xfId="0" applyFill="1"/>
    <xf numFmtId="0" fontId="0" fillId="4" borderId="1" xfId="0" applyFill="1" applyBorder="1" applyAlignment="1">
      <alignment horizontal="center" vertical="center" wrapText="1"/>
    </xf>
    <xf numFmtId="0" fontId="5" fillId="3" borderId="7"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8" xfId="0" applyFont="1" applyFill="1" applyBorder="1" applyAlignment="1">
      <alignment horizontal="center" vertical="center"/>
    </xf>
    <xf numFmtId="0" fontId="0" fillId="0" borderId="1" xfId="0" applyBorder="1" applyAlignment="1" applyProtection="1">
      <alignment horizontal="center"/>
      <protection locked="0"/>
    </xf>
    <xf numFmtId="0" fontId="5" fillId="2" borderId="3" xfId="0" applyFont="1" applyFill="1" applyBorder="1" applyAlignment="1" applyProtection="1">
      <alignment horizontal="center" vertical="center"/>
      <protection locked="0"/>
    </xf>
    <xf numFmtId="0" fontId="5" fillId="2" borderId="0" xfId="0" applyFont="1" applyFill="1" applyAlignment="1" applyProtection="1">
      <alignment horizontal="center" vertical="center"/>
      <protection locked="0"/>
    </xf>
    <xf numFmtId="0" fontId="0" fillId="0" borderId="5" xfId="0"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2" fillId="3" borderId="5" xfId="0" applyFont="1" applyFill="1" applyBorder="1" applyAlignment="1">
      <alignment horizontal="right" vertical="center" wrapText="1"/>
    </xf>
    <xf numFmtId="0" fontId="2" fillId="3" borderId="9" xfId="0" applyFont="1" applyFill="1" applyBorder="1" applyAlignment="1">
      <alignment horizontal="right" vertical="center" wrapText="1"/>
    </xf>
    <xf numFmtId="0" fontId="2" fillId="3" borderId="6" xfId="0" applyFont="1" applyFill="1" applyBorder="1" applyAlignment="1">
      <alignment horizontal="right" vertical="center" wrapText="1"/>
    </xf>
    <xf numFmtId="0" fontId="8" fillId="5" borderId="7" xfId="0" applyFont="1" applyFill="1" applyBorder="1" applyAlignment="1" applyProtection="1">
      <alignment horizontal="center" vertical="center"/>
      <protection locked="0"/>
    </xf>
    <xf numFmtId="0" fontId="8" fillId="5" borderId="8" xfId="0" applyFont="1" applyFill="1" applyBorder="1" applyAlignment="1" applyProtection="1">
      <alignment horizontal="center" vertical="center"/>
      <protection locked="0"/>
    </xf>
    <xf numFmtId="0" fontId="16" fillId="8" borderId="1" xfId="0" applyFont="1" applyFill="1" applyBorder="1" applyAlignment="1">
      <alignment horizontal="center" vertical="center"/>
    </xf>
    <xf numFmtId="0" fontId="2" fillId="7" borderId="1" xfId="0" applyFont="1" applyFill="1" applyBorder="1" applyAlignment="1">
      <alignment horizontal="center" vertical="center"/>
    </xf>
    <xf numFmtId="0" fontId="10" fillId="7" borderId="1" xfId="0" applyFont="1" applyFill="1" applyBorder="1" applyAlignment="1">
      <alignment horizontal="center" vertical="center" wrapText="1"/>
    </xf>
    <xf numFmtId="0" fontId="2" fillId="6" borderId="1" xfId="0" applyFont="1" applyFill="1" applyBorder="1" applyAlignment="1">
      <alignment horizontal="center" vertical="center"/>
    </xf>
    <xf numFmtId="0" fontId="10" fillId="6" borderId="1" xfId="0" applyFont="1" applyFill="1" applyBorder="1" applyAlignment="1">
      <alignment horizontal="center" wrapText="1"/>
    </xf>
    <xf numFmtId="0" fontId="3" fillId="0" borderId="0" xfId="0" applyFont="1" applyAlignment="1">
      <alignment horizontal="center" vertical="center" wrapText="1"/>
    </xf>
    <xf numFmtId="0" fontId="16" fillId="8" borderId="3" xfId="0" applyFont="1" applyFill="1" applyBorder="1" applyAlignment="1">
      <alignment horizontal="center" vertical="center"/>
    </xf>
    <xf numFmtId="0" fontId="16" fillId="8" borderId="0" xfId="0" applyFont="1" applyFill="1" applyAlignment="1">
      <alignment horizontal="center" vertical="center"/>
    </xf>
    <xf numFmtId="0" fontId="14" fillId="4" borderId="7"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8" fillId="9" borderId="1" xfId="0" applyFont="1" applyFill="1" applyBorder="1" applyAlignment="1">
      <alignment horizontal="left" vertical="center" wrapText="1"/>
    </xf>
    <xf numFmtId="0" fontId="15" fillId="9" borderId="7" xfId="0" applyFont="1" applyFill="1" applyBorder="1" applyAlignment="1" applyProtection="1">
      <alignment horizontal="center" wrapText="1"/>
      <protection hidden="1"/>
    </xf>
    <xf numFmtId="0" fontId="9" fillId="14" borderId="8" xfId="0" applyFont="1" applyFill="1" applyBorder="1" applyAlignment="1">
      <alignment horizontal="left" vertical="center" wrapText="1"/>
    </xf>
    <xf numFmtId="0" fontId="9" fillId="9" borderId="1" xfId="0" applyFont="1" applyFill="1" applyBorder="1" applyAlignment="1">
      <alignment horizontal="left" vertical="center" wrapText="1"/>
    </xf>
    <xf numFmtId="0" fontId="11" fillId="9" borderId="5" xfId="0" applyFont="1" applyFill="1" applyBorder="1" applyAlignment="1" applyProtection="1">
      <alignment horizontal="center" vertical="center" wrapText="1"/>
      <protection hidden="1"/>
    </xf>
    <xf numFmtId="0" fontId="11" fillId="9" borderId="6" xfId="0" applyFont="1" applyFill="1" applyBorder="1" applyAlignment="1" applyProtection="1">
      <alignment horizontal="center" vertical="center" wrapText="1"/>
      <protection hidden="1"/>
    </xf>
    <xf numFmtId="0" fontId="1" fillId="14" borderId="5" xfId="0" applyFont="1" applyFill="1" applyBorder="1" applyAlignment="1">
      <alignment horizontal="center" vertical="center"/>
    </xf>
    <xf numFmtId="0" fontId="1" fillId="14" borderId="6" xfId="0" applyFont="1" applyFill="1" applyBorder="1" applyAlignment="1">
      <alignment horizontal="center" vertical="center"/>
    </xf>
    <xf numFmtId="0" fontId="15" fillId="14" borderId="1" xfId="0" applyFont="1" applyFill="1" applyBorder="1" applyAlignment="1" applyProtection="1">
      <alignment horizontal="center" wrapText="1"/>
      <protection hidden="1"/>
    </xf>
    <xf numFmtId="0" fontId="1" fillId="9" borderId="5" xfId="0" applyFont="1" applyFill="1" applyBorder="1" applyAlignment="1">
      <alignment horizontal="right" vertical="center"/>
    </xf>
    <xf numFmtId="0" fontId="1" fillId="9" borderId="6" xfId="0" applyFont="1" applyFill="1" applyBorder="1" applyAlignment="1">
      <alignment horizontal="right" vertical="center"/>
    </xf>
    <xf numFmtId="0" fontId="14" fillId="2" borderId="7"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2" fillId="11"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2" fillId="12" borderId="1" xfId="0" applyFont="1" applyFill="1" applyBorder="1" applyAlignment="1">
      <alignment horizontal="center" vertical="center"/>
    </xf>
    <xf numFmtId="0" fontId="2" fillId="15" borderId="1" xfId="0" applyFont="1" applyFill="1" applyBorder="1" applyAlignment="1">
      <alignment horizontal="center" vertical="center"/>
    </xf>
    <xf numFmtId="0" fontId="12" fillId="4" borderId="1" xfId="0" applyFont="1" applyFill="1" applyBorder="1" applyAlignment="1">
      <alignment horizontal="center" vertical="center" wrapText="1"/>
    </xf>
    <xf numFmtId="0" fontId="15" fillId="14" borderId="1" xfId="0" applyFont="1" applyFill="1" applyBorder="1" applyAlignment="1" applyProtection="1">
      <alignment horizontal="center"/>
      <protection locked="0"/>
    </xf>
    <xf numFmtId="0" fontId="10" fillId="13" borderId="1" xfId="0" applyFont="1" applyFill="1" applyBorder="1" applyAlignment="1">
      <alignment horizontal="center" vertical="center" wrapText="1"/>
    </xf>
    <xf numFmtId="0" fontId="11" fillId="9" borderId="7" xfId="0" applyFont="1" applyFill="1" applyBorder="1" applyAlignment="1" applyProtection="1">
      <alignment horizontal="center" vertical="center" wrapText="1"/>
      <protection locked="0"/>
    </xf>
    <xf numFmtId="0" fontId="15" fillId="9" borderId="7" xfId="0" applyFont="1" applyFill="1" applyBorder="1" applyAlignment="1" applyProtection="1">
      <alignment horizontal="center"/>
      <protection locked="0"/>
    </xf>
    <xf numFmtId="0" fontId="15" fillId="6" borderId="1" xfId="0" applyFont="1" applyFill="1" applyBorder="1" applyAlignment="1" applyProtection="1">
      <alignment horizontal="center"/>
      <protection locked="0"/>
    </xf>
    <xf numFmtId="0" fontId="4" fillId="6" borderId="1" xfId="0" applyFont="1" applyFill="1" applyBorder="1" applyAlignment="1" applyProtection="1">
      <alignment horizontal="center"/>
      <protection hidden="1"/>
    </xf>
    <xf numFmtId="0" fontId="10" fillId="13" borderId="10" xfId="0" applyFont="1" applyFill="1" applyBorder="1" applyAlignment="1">
      <alignment horizontal="center" vertical="center" wrapText="1"/>
    </xf>
    <xf numFmtId="0" fontId="10" fillId="13" borderId="8" xfId="0" applyFont="1" applyFill="1" applyBorder="1" applyAlignment="1">
      <alignment horizontal="center" vertical="center" wrapText="1"/>
    </xf>
    <xf numFmtId="0" fontId="8" fillId="16" borderId="7" xfId="0" applyFont="1" applyFill="1" applyBorder="1" applyAlignment="1" applyProtection="1">
      <alignment horizontal="center"/>
      <protection locked="0"/>
    </xf>
    <xf numFmtId="0" fontId="8" fillId="16" borderId="8" xfId="0" applyFont="1" applyFill="1" applyBorder="1" applyAlignment="1" applyProtection="1">
      <alignment horizontal="center"/>
      <protection locked="0"/>
    </xf>
    <xf numFmtId="0" fontId="3" fillId="16" borderId="7" xfId="0" applyFont="1" applyFill="1" applyBorder="1" applyAlignment="1">
      <alignment horizontal="center" vertical="center" wrapText="1"/>
    </xf>
    <xf numFmtId="0" fontId="3" fillId="16" borderId="8" xfId="0" applyFont="1" applyFill="1" applyBorder="1" applyAlignment="1">
      <alignment horizontal="center" vertical="center" wrapText="1"/>
    </xf>
  </cellXfs>
  <cellStyles count="2">
    <cellStyle name="Hyperlink" xfId="1" builtinId="8"/>
    <cellStyle name="Normal" xfId="0" builtinId="0"/>
  </cellStyles>
  <dxfs count="24">
    <dxf>
      <protection locked="0" hidden="0"/>
    </dxf>
    <dxf>
      <numFmt numFmtId="19" formatCode="m/d/yyyy"/>
      <protection locked="0" hidden="0"/>
    </dxf>
    <dxf>
      <protection locked="0" hidden="0"/>
    </dxf>
    <dxf>
      <protection locked="0" hidden="0"/>
    </dxf>
    <dxf>
      <protection locked="1" hidden="0"/>
    </dxf>
    <dxf>
      <protection locked="0" hidden="0"/>
    </dxf>
    <dxf>
      <numFmt numFmtId="19" formatCode="m/d/yyyy"/>
      <protection locked="0" hidden="0"/>
    </dxf>
    <dxf>
      <protection locked="0" hidden="0"/>
    </dxf>
    <dxf>
      <protection locked="0" hidden="0"/>
    </dxf>
    <dxf>
      <protection locked="1" hidden="0"/>
    </dxf>
    <dxf>
      <numFmt numFmtId="0" formatCode="General"/>
      <protection locked="1" hidden="0"/>
    </dxf>
    <dxf>
      <numFmt numFmtId="0" formatCode="General"/>
      <protection locked="1" hidden="0"/>
    </dxf>
    <dxf>
      <numFmt numFmtId="0" formatCode="General"/>
      <protection locked="1" hidden="0"/>
    </dxf>
    <dxf>
      <alignment horizontal="general" vertical="bottom" textRotation="0" wrapText="1" indent="0" justifyLastLine="0" shrinkToFit="0" readingOrder="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2085975</xdr:colOff>
      <xdr:row>6</xdr:row>
      <xdr:rowOff>209550</xdr:rowOff>
    </xdr:from>
    <xdr:to>
      <xdr:col>3</xdr:col>
      <xdr:colOff>28575</xdr:colOff>
      <xdr:row>6</xdr:row>
      <xdr:rowOff>209550</xdr:rowOff>
    </xdr:to>
    <xdr:cxnSp macro="">
      <xdr:nvCxnSpPr>
        <xdr:cNvPr id="3" name="Straight Arrow Connector 2">
          <a:extLst>
            <a:ext uri="{FF2B5EF4-FFF2-40B4-BE49-F238E27FC236}">
              <a16:creationId xmlns:a16="http://schemas.microsoft.com/office/drawing/2014/main" id="{334154CB-A931-D3D3-D8EB-10C0298EDA45}"/>
            </a:ext>
          </a:extLst>
        </xdr:cNvPr>
        <xdr:cNvCxnSpPr/>
      </xdr:nvCxnSpPr>
      <xdr:spPr>
        <a:xfrm flipH="1">
          <a:off x="6638925" y="1866900"/>
          <a:ext cx="1152525"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CEFE1F-B355-4B2C-85F5-770FAD1C3EE8}" name="ProgramTracker" displayName="ProgramTracker" ref="A3:L4" totalsRowShown="0" headerRowDxfId="23" dataDxfId="22">
  <autoFilter ref="A3:L4" xr:uid="{B2CEFE1F-B355-4B2C-85F5-770FAD1C3EE8}"/>
  <tableColumns count="12">
    <tableColumn id="1" xr3:uid="{DC84F1E7-A613-4B70-8FCB-40240AF4AFC6}" name="Program/Activity Name" dataDxfId="21"/>
    <tableColumn id="2" xr3:uid="{8FFA0196-CA9E-4233-A9D0-C975767E3D5C}" name="Audience (select one)" dataDxfId="20"/>
    <tableColumn id="3" xr3:uid="{EF7D3EC9-B646-47DA-A074-F6944222BFCF}" name="Program Type (Select One)" dataDxfId="19"/>
    <tableColumn id="4" xr3:uid="{90FB29D8-7E23-468E-A471-C64417EE23D4}" name="Premier Date/Program Date" dataDxfId="18"/>
    <tableColumn id="5" xr3:uid="{50E78D8D-6F47-44A9-B608-2E72071A525D}" name="Attendees_x000a_(For In-Person or Virtual - Live)" dataDxfId="17"/>
    <tableColumn id="6" xr3:uid="{581AB8C0-3D76-43AB-99E0-B01CED85B0E4}" name="Views _x000a_(For Virtual - Recorded and On Demand Views for Virtual - Live)" dataDxfId="16"/>
    <tableColumn id="7" xr3:uid="{3F01FA71-EFCE-4BBD-AF5E-7F1170F9AB11}" name="Take-Home Kits Distributed" dataDxfId="15"/>
    <tableColumn id="8" xr3:uid="{24CB395C-FAA3-48FC-9FAA-77AC55C9A8E4}" name="Library Cards Issued" dataDxfId="14"/>
    <tableColumn id="9" xr3:uid="{58A34708-83C1-48ED-B037-2CB60CCD2113}" name="Description of Take-Home Kits" dataDxfId="13"/>
    <tableColumn id="10" xr3:uid="{ECC4220F-166B-4F4B-9B7C-E43E0F1A27FC}" name="THK_Code1" dataDxfId="12">
      <calculatedColumnFormula array="1">_xlfn.IFNA(_xlfn.IFS(B4="Early Learners, Children, Families","E",B4="School Aged Youth","S",B4="Adults","A"), "")</calculatedColumnFormula>
    </tableColumn>
    <tableColumn id="11" xr3:uid="{925FF94D-660B-4277-A399-22B6E5402F66}" name="THK_Code2" dataDxfId="11">
      <calculatedColumnFormula array="1">_xlfn.IFNA(_xlfn.IFS(C4="*Virtual*","",C4="In Person - Library","L",C4="In Person - Mobile Library","M"), "")</calculatedColumnFormula>
    </tableColumn>
    <tableColumn id="12" xr3:uid="{C373CA34-0017-4A1C-AE8B-F3EDA3CBD37A}" name="THNK_Code3" dataDxfId="10">
      <calculatedColumnFormula>_xlfn.IFNA(_xlfn.CONCAT(J4, K4), "")</calculatedColumnFormula>
    </tableColumn>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6141E29-DCF2-4C2D-AD83-B52B470AA7AC}" name="VolunteerTracker" displayName="VolunteerTracker" ref="A2:C3" totalsRowShown="0" headerRowDxfId="9" dataDxfId="8">
  <autoFilter ref="A2:C3" xr:uid="{96141E29-DCF2-4C2D-AD83-B52B470AA7AC}"/>
  <tableColumns count="3">
    <tableColumn id="1" xr3:uid="{8EF2B73E-4583-4B3C-9AD2-E558FDF74618}" name="Full Name" dataDxfId="7"/>
    <tableColumn id="2" xr3:uid="{5051AA8F-B502-4400-A120-E649FB0FABF3}" name="Date" dataDxfId="6"/>
    <tableColumn id="3" xr3:uid="{AA251C8A-FFDA-4662-83ED-9EF16F310580}" name="Hours" dataDxfId="5"/>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3FBFFCE-5E66-4AB2-9E55-74E8A2A26C84}" name="InternTracker" displayName="InternTracker" ref="E2:G3" totalsRowShown="0" headerRowDxfId="4" dataDxfId="3">
  <autoFilter ref="E2:G3" xr:uid="{C3FBFFCE-5E66-4AB2-9E55-74E8A2A26C84}"/>
  <tableColumns count="3">
    <tableColumn id="1" xr3:uid="{17BB8BC2-7428-4904-8ABF-D5B1350AD171}" name="Full Name" dataDxfId="2"/>
    <tableColumn id="2" xr3:uid="{19957D3F-BF7E-4620-91F6-0FF9C1E323AA}" name="Date" dataDxfId="1"/>
    <tableColumn id="3" xr3:uid="{47CE62D1-1EBE-403E-9C80-58432D8BBE70}" name="Hours" dataDxfId="0"/>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35CEF-E7F5-4994-9BA9-F1A4952B5B8F}">
  <sheetPr codeName="Sheet1"/>
  <dimension ref="A1:D25"/>
  <sheetViews>
    <sheetView tabSelected="1" workbookViewId="0">
      <selection activeCell="D10" sqref="D10"/>
    </sheetView>
  </sheetViews>
  <sheetFormatPr defaultColWidth="8.7109375" defaultRowHeight="21.95" customHeight="1" x14ac:dyDescent="0.25"/>
  <cols>
    <col min="1" max="1" width="20.140625" style="1" customWidth="1"/>
    <col min="2" max="3" width="48.140625" style="1" customWidth="1"/>
    <col min="4" max="16384" width="8.7109375" style="1"/>
  </cols>
  <sheetData>
    <row r="1" spans="1:4" ht="21.95" customHeight="1" x14ac:dyDescent="0.25">
      <c r="A1" s="60" t="s">
        <v>24</v>
      </c>
      <c r="B1" s="61"/>
      <c r="C1" s="61"/>
    </row>
    <row r="2" spans="1:4" ht="21.95" customHeight="1" x14ac:dyDescent="0.25">
      <c r="A2" s="2" t="s">
        <v>4</v>
      </c>
      <c r="B2" s="59"/>
      <c r="C2" s="59"/>
    </row>
    <row r="3" spans="1:4" ht="21.95" customHeight="1" x14ac:dyDescent="0.25">
      <c r="A3" s="2" t="s">
        <v>5</v>
      </c>
      <c r="B3" s="59"/>
      <c r="C3" s="59"/>
    </row>
    <row r="4" spans="1:4" ht="21.95" customHeight="1" x14ac:dyDescent="0.25">
      <c r="A4" s="2" t="s">
        <v>6</v>
      </c>
      <c r="B4" s="62"/>
      <c r="C4" s="62"/>
    </row>
    <row r="5" spans="1:4" ht="21.95" customHeight="1" x14ac:dyDescent="0.25">
      <c r="A5" s="7" t="s">
        <v>1</v>
      </c>
      <c r="B5" s="68"/>
      <c r="C5" s="69"/>
    </row>
    <row r="6" spans="1:4" ht="21.95" customHeight="1" x14ac:dyDescent="0.25">
      <c r="A6" s="7" t="s">
        <v>3</v>
      </c>
      <c r="B6" s="63"/>
      <c r="C6" s="64"/>
    </row>
    <row r="7" spans="1:4" ht="21.95" customHeight="1" x14ac:dyDescent="0.25">
      <c r="A7" s="8" t="s">
        <v>101</v>
      </c>
      <c r="B7" s="113"/>
      <c r="C7" s="114"/>
      <c r="D7" s="1" t="s">
        <v>187</v>
      </c>
    </row>
    <row r="8" spans="1:4" ht="29.1" customHeight="1" x14ac:dyDescent="0.25">
      <c r="A8" s="9"/>
      <c r="B8" s="115" t="s">
        <v>13</v>
      </c>
      <c r="C8" s="116"/>
    </row>
    <row r="10" spans="1:4" ht="21.95" customHeight="1" x14ac:dyDescent="0.25">
      <c r="A10" s="56" t="s">
        <v>25</v>
      </c>
      <c r="B10" s="57"/>
      <c r="C10" s="58"/>
    </row>
    <row r="11" spans="1:4" ht="45.6" customHeight="1" x14ac:dyDescent="0.25">
      <c r="A11" s="3" t="s">
        <v>26</v>
      </c>
      <c r="B11" s="59"/>
      <c r="C11" s="59"/>
    </row>
    <row r="12" spans="1:4" ht="21.95" customHeight="1" x14ac:dyDescent="0.25">
      <c r="A12" s="65" t="s">
        <v>31</v>
      </c>
      <c r="B12" s="10"/>
      <c r="C12" s="10"/>
    </row>
    <row r="13" spans="1:4" ht="21.95" customHeight="1" x14ac:dyDescent="0.25">
      <c r="A13" s="66"/>
      <c r="B13" s="10"/>
      <c r="C13" s="10"/>
    </row>
    <row r="14" spans="1:4" ht="21.95" customHeight="1" x14ac:dyDescent="0.25">
      <c r="A14" s="66"/>
      <c r="B14" s="10"/>
      <c r="C14" s="10"/>
    </row>
    <row r="15" spans="1:4" ht="21.95" customHeight="1" x14ac:dyDescent="0.25">
      <c r="A15" s="66"/>
      <c r="B15" s="10"/>
      <c r="C15" s="10"/>
    </row>
    <row r="16" spans="1:4" ht="21.95" customHeight="1" x14ac:dyDescent="0.25">
      <c r="A16" s="66"/>
      <c r="B16" s="10"/>
      <c r="C16" s="10"/>
    </row>
    <row r="17" spans="1:3" ht="21.95" customHeight="1" x14ac:dyDescent="0.25">
      <c r="A17" s="66"/>
      <c r="B17" s="10"/>
      <c r="C17" s="10"/>
    </row>
    <row r="18" spans="1:3" ht="21.95" customHeight="1" x14ac:dyDescent="0.25">
      <c r="A18" s="66"/>
      <c r="B18" s="10"/>
      <c r="C18" s="10"/>
    </row>
    <row r="19" spans="1:3" ht="21.95" customHeight="1" x14ac:dyDescent="0.25">
      <c r="A19" s="66"/>
      <c r="B19" s="10"/>
      <c r="C19" s="10"/>
    </row>
    <row r="20" spans="1:3" ht="21.95" customHeight="1" x14ac:dyDescent="0.25">
      <c r="A20" s="66"/>
      <c r="B20" s="10"/>
      <c r="C20" s="10"/>
    </row>
    <row r="21" spans="1:3" ht="21.95" customHeight="1" x14ac:dyDescent="0.25">
      <c r="A21" s="67"/>
      <c r="B21" s="10"/>
      <c r="C21" s="10"/>
    </row>
    <row r="23" spans="1:3" ht="45.6" customHeight="1" x14ac:dyDescent="0.25">
      <c r="A23" s="55" t="s">
        <v>27</v>
      </c>
      <c r="B23" s="55"/>
    </row>
    <row r="24" spans="1:3" ht="39.950000000000003" customHeight="1" x14ac:dyDescent="0.25">
      <c r="A24" s="4" t="s">
        <v>28</v>
      </c>
      <c r="B24" s="5" t="s">
        <v>30</v>
      </c>
    </row>
    <row r="25" spans="1:3" ht="39.6" customHeight="1" x14ac:dyDescent="0.25">
      <c r="A25" s="4" t="s">
        <v>29</v>
      </c>
      <c r="B25" s="6" t="s">
        <v>175</v>
      </c>
    </row>
  </sheetData>
  <sheetProtection algorithmName="SHA-512" hashValue="byfCEpWIwNWJt/jPcBFCBpPc2MR/0bV44Is6kCW+hx9Jt5OTBMNX7HmOMKOOLJNSGDgS0GdokmQa08E6LcYo5Q==" saltValue="0HpzWVXZMPRQoXopm0heQQ==" spinCount="100000" sheet="1" formatCells="0"/>
  <mergeCells count="12">
    <mergeCell ref="A23:B23"/>
    <mergeCell ref="A10:C10"/>
    <mergeCell ref="B11:C11"/>
    <mergeCell ref="A1:C1"/>
    <mergeCell ref="B2:C2"/>
    <mergeCell ref="B3:C3"/>
    <mergeCell ref="B4:C4"/>
    <mergeCell ref="B6:C6"/>
    <mergeCell ref="A12:A21"/>
    <mergeCell ref="B8:C8"/>
    <mergeCell ref="B5:C5"/>
    <mergeCell ref="B7:C7"/>
  </mergeCells>
  <hyperlinks>
    <hyperlink ref="B25" location="'Program &amp; Activity Tracker'!A1" display="'Program &amp; Activity Tracker'!A1" xr:uid="{1354947F-3659-4CA0-9577-B7B438D4C49F}"/>
    <hyperlink ref="B24" location="Collections!A1" display="Go to Collections Tab (or click here)" xr:uid="{6E15B9E8-19AB-4450-B99F-BF6F7FA09E50}"/>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8658FDA-B91C-4DA5-AE24-1ADFC831A2F8}">
          <x14:formula1>
            <xm:f>hidden_data!$D$2:$D$6</xm:f>
          </x14:formula1>
          <xm:sqref>B7</xm:sqref>
        </x14:dataValidation>
        <x14:dataValidation type="list" allowBlank="1" showInputMessage="1" showErrorMessage="1" xr:uid="{21797D5E-4890-40C3-8FD2-8330DEDD9A2D}">
          <x14:formula1>
            <xm:f>hidden_data!$A$2:$A$28</xm:f>
          </x14:formula1>
          <xm:sqref>B5:C5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EAD02-C948-47B3-B6FF-E0581206361B}">
  <sheetPr codeName="Sheet2"/>
  <dimension ref="A1:F9"/>
  <sheetViews>
    <sheetView workbookViewId="0">
      <selection activeCell="F6" sqref="F6"/>
    </sheetView>
  </sheetViews>
  <sheetFormatPr defaultColWidth="8.7109375" defaultRowHeight="15" x14ac:dyDescent="0.25"/>
  <cols>
    <col min="1" max="1" width="3.5703125" style="1" customWidth="1"/>
    <col min="2" max="2" width="43.5703125" style="1" customWidth="1"/>
    <col min="3" max="3" width="10.85546875" style="1" customWidth="1"/>
    <col min="4" max="4" width="4" style="1" customWidth="1"/>
    <col min="5" max="5" width="45.5703125" style="1" customWidth="1"/>
    <col min="6" max="6" width="22.140625" style="1" customWidth="1"/>
    <col min="7" max="16384" width="8.7109375" style="1"/>
  </cols>
  <sheetData>
    <row r="1" spans="1:6" ht="30" customHeight="1" x14ac:dyDescent="0.25">
      <c r="A1" s="70" t="s">
        <v>32</v>
      </c>
      <c r="B1" s="70"/>
      <c r="C1" s="70"/>
      <c r="D1" s="70"/>
      <c r="E1" s="70"/>
      <c r="F1" s="70"/>
    </row>
    <row r="2" spans="1:6" ht="24.95" customHeight="1" x14ac:dyDescent="0.25">
      <c r="A2" s="71" t="s">
        <v>34</v>
      </c>
      <c r="B2" s="71"/>
      <c r="C2" s="71"/>
      <c r="D2" s="73" t="s">
        <v>35</v>
      </c>
      <c r="E2" s="73"/>
      <c r="F2" s="73"/>
    </row>
    <row r="3" spans="1:6" ht="39" customHeight="1" x14ac:dyDescent="0.25">
      <c r="A3" s="72" t="s">
        <v>33</v>
      </c>
      <c r="B3" s="72"/>
      <c r="C3" s="72"/>
      <c r="D3" s="74" t="s">
        <v>48</v>
      </c>
      <c r="E3" s="74"/>
      <c r="F3" s="74"/>
    </row>
    <row r="4" spans="1:6" ht="46.5" customHeight="1" x14ac:dyDescent="0.25">
      <c r="A4" s="24">
        <v>8</v>
      </c>
      <c r="B4" s="11" t="s">
        <v>36</v>
      </c>
      <c r="C4" s="26"/>
      <c r="D4" s="25">
        <v>15</v>
      </c>
      <c r="E4" s="12" t="s">
        <v>42</v>
      </c>
      <c r="F4" s="27"/>
    </row>
    <row r="5" spans="1:6" ht="46.5" customHeight="1" x14ac:dyDescent="0.25">
      <c r="A5" s="24">
        <v>9</v>
      </c>
      <c r="B5" s="11" t="s">
        <v>37</v>
      </c>
      <c r="C5" s="26"/>
      <c r="D5" s="25">
        <v>16</v>
      </c>
      <c r="E5" s="12" t="s">
        <v>43</v>
      </c>
      <c r="F5" s="27"/>
    </row>
    <row r="6" spans="1:6" ht="46.5" customHeight="1" x14ac:dyDescent="0.25">
      <c r="A6" s="24">
        <v>10</v>
      </c>
      <c r="B6" s="11" t="s">
        <v>38</v>
      </c>
      <c r="C6" s="26"/>
      <c r="D6" s="25">
        <v>17</v>
      </c>
      <c r="E6" s="12" t="s">
        <v>44</v>
      </c>
      <c r="F6" s="27"/>
    </row>
    <row r="7" spans="1:6" ht="46.5" customHeight="1" x14ac:dyDescent="0.25">
      <c r="A7" s="24">
        <v>11</v>
      </c>
      <c r="B7" s="11" t="s">
        <v>39</v>
      </c>
      <c r="C7" s="26"/>
      <c r="D7" s="25">
        <v>18</v>
      </c>
      <c r="E7" s="12" t="s">
        <v>45</v>
      </c>
      <c r="F7" s="27"/>
    </row>
    <row r="8" spans="1:6" ht="46.5" customHeight="1" x14ac:dyDescent="0.25">
      <c r="A8" s="24">
        <v>12</v>
      </c>
      <c r="B8" s="11" t="s">
        <v>40</v>
      </c>
      <c r="C8" s="26"/>
      <c r="D8" s="25">
        <v>19</v>
      </c>
      <c r="E8" s="12" t="s">
        <v>46</v>
      </c>
      <c r="F8" s="27"/>
    </row>
    <row r="9" spans="1:6" ht="46.5" customHeight="1" x14ac:dyDescent="0.25">
      <c r="A9" s="24">
        <v>13</v>
      </c>
      <c r="B9" s="11" t="s">
        <v>41</v>
      </c>
      <c r="C9" s="26"/>
      <c r="D9" s="25">
        <v>20</v>
      </c>
      <c r="E9" s="12" t="s">
        <v>47</v>
      </c>
      <c r="F9" s="27"/>
    </row>
  </sheetData>
  <sheetProtection algorithmName="SHA-512" hashValue="uuvUflNanqBlLIGdl7VpC80JrsiXJxo2F1gtZ7Pen75RfPMJTIcMXQq5RXoUjqw7VPtt8IudSrThCapTm/5sww==" saltValue="GtywDZfNG68xzxgJ8eVHGg==" spinCount="100000" sheet="1"/>
  <mergeCells count="5">
    <mergeCell ref="A1:F1"/>
    <mergeCell ref="A2:C2"/>
    <mergeCell ref="A3:C3"/>
    <mergeCell ref="D2:F2"/>
    <mergeCell ref="D3:F3"/>
  </mergeCells>
  <dataValidations count="2">
    <dataValidation type="whole" errorStyle="information" operator="greaterThanOrEqual" allowBlank="1" showInputMessage="1" showErrorMessage="1" errorTitle="Invalid Entry" error="You must enter a number in this field." sqref="C4:C9" xr:uid="{2A4F4FBD-4C5B-4799-992E-DC70CDF85262}">
      <formula1>0</formula1>
    </dataValidation>
    <dataValidation type="whole" errorStyle="information" operator="greaterThanOrEqual" allowBlank="1" showInputMessage="1" showErrorMessage="1" errorTitle="Invaild Entry" error="You must enter a number in this field." sqref="F4:F9" xr:uid="{C810B27B-97CA-4486-B494-A06E562C3C77}">
      <formula1>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E8290-7701-408A-9DA9-372B0AD5BD10}">
  <dimension ref="A1:O52"/>
  <sheetViews>
    <sheetView zoomScale="80" zoomScaleNormal="80" workbookViewId="0">
      <selection activeCell="G31" sqref="G31"/>
    </sheetView>
  </sheetViews>
  <sheetFormatPr defaultColWidth="8.7109375" defaultRowHeight="15" x14ac:dyDescent="0.25"/>
  <cols>
    <col min="1" max="1" width="32.28515625" style="1" customWidth="1"/>
    <col min="2" max="2" width="30.140625" style="1" customWidth="1"/>
    <col min="3" max="3" width="25.42578125" style="1" customWidth="1"/>
    <col min="4" max="4" width="14.140625" style="1" customWidth="1"/>
    <col min="5" max="5" width="15.42578125" style="1" customWidth="1"/>
    <col min="6" max="6" width="18.7109375" style="1" customWidth="1"/>
    <col min="7" max="7" width="26.140625" style="1" customWidth="1"/>
    <col min="8" max="8" width="15.85546875" style="1" customWidth="1"/>
    <col min="9" max="9" width="24.42578125" style="1" customWidth="1"/>
    <col min="10" max="15" width="8.7109375" hidden="1" customWidth="1"/>
    <col min="16" max="16" width="8.7109375" style="1" customWidth="1"/>
    <col min="17" max="16384" width="8.7109375" style="1"/>
  </cols>
  <sheetData>
    <row r="1" spans="1:15" ht="21" x14ac:dyDescent="0.25">
      <c r="A1" s="76" t="s">
        <v>125</v>
      </c>
      <c r="B1" s="77"/>
      <c r="C1" s="77"/>
      <c r="D1" s="77"/>
      <c r="E1" s="77"/>
      <c r="F1" s="77"/>
      <c r="G1" s="77"/>
      <c r="H1" s="77"/>
      <c r="I1" s="77"/>
    </row>
    <row r="2" spans="1:15" ht="76.5" customHeight="1" x14ac:dyDescent="0.25">
      <c r="A2" s="75" t="s">
        <v>153</v>
      </c>
      <c r="B2" s="75"/>
      <c r="C2" s="75"/>
      <c r="D2" s="75"/>
      <c r="E2" s="75"/>
      <c r="F2" s="75"/>
      <c r="G2" s="75"/>
      <c r="H2" s="75"/>
      <c r="I2" s="75"/>
      <c r="J2" s="49" t="s">
        <v>157</v>
      </c>
      <c r="K2" s="49"/>
      <c r="L2" s="49"/>
      <c r="M2" s="49"/>
      <c r="N2" s="49"/>
      <c r="O2" s="49"/>
    </row>
    <row r="3" spans="1:15" ht="51.6" customHeight="1" x14ac:dyDescent="0.25">
      <c r="A3" t="s">
        <v>126</v>
      </c>
      <c r="B3" t="s">
        <v>130</v>
      </c>
      <c r="C3" t="s">
        <v>131</v>
      </c>
      <c r="D3" s="31" t="s">
        <v>174</v>
      </c>
      <c r="E3" s="31" t="s">
        <v>155</v>
      </c>
      <c r="F3" s="31" t="s">
        <v>156</v>
      </c>
      <c r="G3" s="31" t="s">
        <v>135</v>
      </c>
      <c r="H3" s="31" t="s">
        <v>138</v>
      </c>
      <c r="I3" s="31" t="s">
        <v>146</v>
      </c>
      <c r="J3" t="s">
        <v>147</v>
      </c>
      <c r="K3" t="s">
        <v>148</v>
      </c>
      <c r="L3" t="s">
        <v>149</v>
      </c>
      <c r="N3" t="str" cm="1">
        <f t="array" ref="N3">_xlfn.CONCAT(IF(ProgramTracker[THNK_Code3]="EL", ProgramTracker[Description of Take-Home Kits]&amp;", ", ""))</f>
        <v/>
      </c>
      <c r="O3" t="str" cm="1">
        <f t="array" ref="O3">_xlfn.CONCAT(IF(ProgramTracker[THNK_Code3]="EM", ProgramTracker[Description of Take-Home Kits]&amp;", ", ""))</f>
        <v/>
      </c>
    </row>
    <row r="4" spans="1:15" ht="14.45" customHeight="1" x14ac:dyDescent="0.25">
      <c r="A4" s="1" t="s">
        <v>185</v>
      </c>
      <c r="B4" s="1" t="s">
        <v>129</v>
      </c>
      <c r="C4" s="1" t="s">
        <v>133</v>
      </c>
      <c r="D4" s="32">
        <v>44927</v>
      </c>
      <c r="E4" s="1">
        <v>100</v>
      </c>
      <c r="G4" s="1">
        <v>100</v>
      </c>
      <c r="H4" s="1">
        <v>100</v>
      </c>
      <c r="I4" s="45" t="s">
        <v>186</v>
      </c>
      <c r="J4" t="str" cm="1">
        <f t="array" ref="J4">_xlfn.IFNA(_xlfn.IFS(B4="Early Learners, Children, Families","E",B4="School Aged Youth","S",B4="Adults","A"), "")</f>
        <v>S</v>
      </c>
      <c r="K4" t="str" cm="1">
        <f t="array" ref="K4">_xlfn.IFNA(_xlfn.IFS(C4="*Virtual*","",C4="In Person - Library","L",C4="In Person - Mobile Library","M"), "")</f>
        <v>L</v>
      </c>
      <c r="L4" t="str">
        <f>_xlfn.IFNA(_xlfn.CONCAT(J4, K4), "")</f>
        <v>SL</v>
      </c>
      <c r="N4" t="str" cm="1">
        <f t="array" ref="N4">_xlfn.CONCAT(IF(ProgramTracker[THNK_Code3]="SL", ProgramTracker[Description of Take-Home Kits]&amp;", ", ""))</f>
        <v xml:space="preserve">Coloring sheets, </v>
      </c>
      <c r="O4" t="str" cm="1">
        <f t="array" ref="O4">_xlfn.CONCAT(IF(ProgramTracker[THNK_Code3]="SM", ProgramTracker[Description of Take-Home Kits]&amp;", ", ""))</f>
        <v/>
      </c>
    </row>
    <row r="5" spans="1:15" x14ac:dyDescent="0.25">
      <c r="D5" s="32"/>
      <c r="I5" s="45"/>
      <c r="N5" t="str" cm="1">
        <f t="array" ref="N5">_xlfn.CONCAT(IF(ProgramTracker[THNK_Code3]="AL", ProgramTracker[Description of Take-Home Kits]&amp;", ", ""))</f>
        <v/>
      </c>
      <c r="O5" t="str" cm="1">
        <f t="array" ref="O5">_xlfn.CONCAT(IF(ProgramTracker[THNK_Code3]="AM", ProgramTracker[Description of Take-Home Kits]&amp;", ", ""))</f>
        <v/>
      </c>
    </row>
    <row r="6" spans="1:15" x14ac:dyDescent="0.25">
      <c r="D6" s="32"/>
      <c r="I6" s="45"/>
    </row>
    <row r="7" spans="1:15" x14ac:dyDescent="0.25">
      <c r="D7" s="32"/>
      <c r="I7" s="45"/>
    </row>
    <row r="8" spans="1:15" x14ac:dyDescent="0.25">
      <c r="D8" s="32"/>
      <c r="I8" s="45"/>
    </row>
    <row r="9" spans="1:15" x14ac:dyDescent="0.25">
      <c r="D9" s="32"/>
      <c r="I9" s="45"/>
    </row>
    <row r="10" spans="1:15" x14ac:dyDescent="0.25">
      <c r="D10" s="32"/>
      <c r="I10" s="45"/>
    </row>
    <row r="11" spans="1:15" x14ac:dyDescent="0.25">
      <c r="D11" s="32"/>
      <c r="I11" s="45"/>
    </row>
    <row r="12" spans="1:15" x14ac:dyDescent="0.25">
      <c r="D12" s="32"/>
      <c r="I12" s="45"/>
    </row>
    <row r="13" spans="1:15" x14ac:dyDescent="0.25">
      <c r="D13" s="32"/>
      <c r="I13" s="45"/>
    </row>
    <row r="14" spans="1:15" x14ac:dyDescent="0.25">
      <c r="D14" s="32"/>
      <c r="I14" s="45"/>
    </row>
    <row r="15" spans="1:15" x14ac:dyDescent="0.25">
      <c r="D15" s="32"/>
      <c r="I15" s="45"/>
    </row>
    <row r="16" spans="1:15" x14ac:dyDescent="0.25">
      <c r="D16" s="32"/>
      <c r="I16" s="45"/>
    </row>
    <row r="17" spans="4:9" x14ac:dyDescent="0.25">
      <c r="D17" s="32"/>
      <c r="I17" s="45"/>
    </row>
    <row r="18" spans="4:9" x14ac:dyDescent="0.25">
      <c r="D18" s="32"/>
      <c r="I18" s="45"/>
    </row>
    <row r="19" spans="4:9" x14ac:dyDescent="0.25">
      <c r="D19" s="32"/>
      <c r="I19" s="45"/>
    </row>
    <row r="20" spans="4:9" x14ac:dyDescent="0.25">
      <c r="D20" s="32"/>
      <c r="I20" s="45"/>
    </row>
    <row r="21" spans="4:9" x14ac:dyDescent="0.25">
      <c r="D21" s="32"/>
      <c r="I21" s="45"/>
    </row>
    <row r="22" spans="4:9" x14ac:dyDescent="0.25">
      <c r="D22" s="32"/>
      <c r="I22" s="45"/>
    </row>
    <row r="23" spans="4:9" x14ac:dyDescent="0.25">
      <c r="D23" s="32"/>
      <c r="I23" s="45"/>
    </row>
    <row r="24" spans="4:9" x14ac:dyDescent="0.25">
      <c r="D24" s="32"/>
      <c r="I24" s="45"/>
    </row>
    <row r="25" spans="4:9" x14ac:dyDescent="0.25">
      <c r="D25" s="32"/>
      <c r="I25" s="45"/>
    </row>
    <row r="26" spans="4:9" x14ac:dyDescent="0.25">
      <c r="D26" s="32"/>
      <c r="I26" s="45"/>
    </row>
    <row r="27" spans="4:9" x14ac:dyDescent="0.25">
      <c r="D27" s="32"/>
      <c r="I27" s="45"/>
    </row>
    <row r="28" spans="4:9" x14ac:dyDescent="0.25">
      <c r="D28" s="32"/>
      <c r="I28" s="45"/>
    </row>
    <row r="29" spans="4:9" x14ac:dyDescent="0.25">
      <c r="D29" s="32"/>
      <c r="I29" s="45"/>
    </row>
    <row r="30" spans="4:9" x14ac:dyDescent="0.25">
      <c r="D30" s="32"/>
      <c r="I30" s="45"/>
    </row>
    <row r="31" spans="4:9" x14ac:dyDescent="0.25">
      <c r="D31" s="32"/>
      <c r="I31" s="45"/>
    </row>
    <row r="32" spans="4:9" x14ac:dyDescent="0.25">
      <c r="D32" s="32"/>
      <c r="I32" s="45"/>
    </row>
    <row r="33" spans="4:9" x14ac:dyDescent="0.25">
      <c r="D33" s="32"/>
      <c r="I33" s="45"/>
    </row>
    <row r="34" spans="4:9" x14ac:dyDescent="0.25">
      <c r="D34" s="32"/>
      <c r="I34" s="45"/>
    </row>
    <row r="35" spans="4:9" x14ac:dyDescent="0.25">
      <c r="D35" s="32"/>
      <c r="I35" s="45"/>
    </row>
    <row r="36" spans="4:9" x14ac:dyDescent="0.25">
      <c r="D36" s="32"/>
      <c r="I36" s="45"/>
    </row>
    <row r="37" spans="4:9" x14ac:dyDescent="0.25">
      <c r="D37" s="32"/>
      <c r="I37" s="45"/>
    </row>
    <row r="38" spans="4:9" x14ac:dyDescent="0.25">
      <c r="D38" s="32"/>
      <c r="I38" s="45"/>
    </row>
    <row r="39" spans="4:9" x14ac:dyDescent="0.25">
      <c r="D39" s="32"/>
      <c r="I39" s="45"/>
    </row>
    <row r="40" spans="4:9" x14ac:dyDescent="0.25">
      <c r="D40" s="32"/>
      <c r="I40" s="45"/>
    </row>
    <row r="41" spans="4:9" x14ac:dyDescent="0.25">
      <c r="D41" s="32"/>
      <c r="I41" s="45"/>
    </row>
    <row r="42" spans="4:9" x14ac:dyDescent="0.25">
      <c r="D42" s="32"/>
      <c r="I42" s="45"/>
    </row>
    <row r="43" spans="4:9" x14ac:dyDescent="0.25">
      <c r="D43" s="32"/>
      <c r="I43" s="45"/>
    </row>
    <row r="44" spans="4:9" x14ac:dyDescent="0.25">
      <c r="D44" s="32"/>
      <c r="I44" s="45"/>
    </row>
    <row r="45" spans="4:9" x14ac:dyDescent="0.25">
      <c r="D45" s="32"/>
      <c r="I45" s="45"/>
    </row>
    <row r="46" spans="4:9" x14ac:dyDescent="0.25">
      <c r="D46" s="32"/>
      <c r="I46" s="45"/>
    </row>
    <row r="47" spans="4:9" x14ac:dyDescent="0.25">
      <c r="D47" s="32"/>
      <c r="I47" s="45"/>
    </row>
    <row r="48" spans="4:9" x14ac:dyDescent="0.25">
      <c r="D48" s="32"/>
      <c r="I48" s="45"/>
    </row>
    <row r="49" spans="4:9" x14ac:dyDescent="0.25">
      <c r="D49" s="32"/>
      <c r="I49" s="45"/>
    </row>
    <row r="50" spans="4:9" x14ac:dyDescent="0.25">
      <c r="D50" s="32"/>
      <c r="I50" s="45"/>
    </row>
    <row r="51" spans="4:9" x14ac:dyDescent="0.25">
      <c r="D51" s="32"/>
      <c r="I51" s="45"/>
    </row>
    <row r="52" spans="4:9" x14ac:dyDescent="0.25">
      <c r="I52" s="45"/>
    </row>
  </sheetData>
  <dataConsolidate link="1"/>
  <mergeCells count="2">
    <mergeCell ref="A2:I2"/>
    <mergeCell ref="A1:I1"/>
  </mergeCells>
  <phoneticPr fontId="23" type="noConversion"/>
  <dataValidations xWindow="577" yWindow="419" count="1">
    <dataValidation errorStyle="information" allowBlank="1" showInputMessage="1" showErrorMessage="1" errorTitle="Invalid Entry" error="Please select an option from the dropdown menu." sqref="B3:C3" xr:uid="{78BBD62A-B148-43F6-81F8-001D0ABD8CFA}"/>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xWindow="577" yWindow="419" count="4">
        <x14:dataValidation type="list" errorStyle="information" allowBlank="1" showInputMessage="1" showErrorMessage="1" errorTitle="Invalid Entry" error="Please select an option from the dropdown menu." xr:uid="{8358F2CD-1C24-4AB0-929C-51F6D0EB31A5}">
          <x14:formula1>
            <xm:f>hidden_data!$G$2:$G$4</xm:f>
          </x14:formula1>
          <xm:sqref>B5:B15 B17:B27 B41:B1048576 B29:B39</xm:sqref>
        </x14:dataValidation>
        <x14:dataValidation type="list" errorStyle="information" allowBlank="1" showInputMessage="1" showErrorMessage="1" errorTitle="Invalid Entry" error="Please select an option from the dropdown menu." promptTitle="Select an Audience Type" prompt="Use the dropdown menu to select an audience type for your program." xr:uid="{123D2209-E219-4BC0-9BDB-9C9D8415FEC7}">
          <x14:formula1>
            <xm:f>hidden_data!$G$2:$G$4</xm:f>
          </x14:formula1>
          <xm:sqref>B4 B16 B28 B40</xm:sqref>
        </x14:dataValidation>
        <x14:dataValidation type="list" errorStyle="information" allowBlank="1" showInputMessage="1" showErrorMessage="1" errorTitle="Invalid Entry" error="Please select an option from the dropdown menu." xr:uid="{6E08000A-3DBD-4CFE-AB0F-58FA53018EBD}">
          <x14:formula1>
            <xm:f>hidden_data!$I$2:$I$5</xm:f>
          </x14:formula1>
          <xm:sqref>C17:C27 C41:C1048576 C29:C39 C5:C9 C11:C15</xm:sqref>
        </x14:dataValidation>
        <x14:dataValidation type="list" errorStyle="information" allowBlank="1" showInputMessage="1" showErrorMessage="1" errorTitle="Invalid Entry" error="Please select an option from the dropdown menu." promptTitle="Select a Program Type" prompt="Use the dropdown menu to select a program type for your entry." xr:uid="{19A0E094-64FE-456D-86C3-EBF2B7FAC778}">
          <x14:formula1>
            <xm:f>hidden_data!$I$2:$I$5</xm:f>
          </x14:formula1>
          <xm:sqref>C4 C16 C28 C40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00AC6-AA4D-4B02-986B-F7909ACD8FDC}">
  <sheetPr codeName="Sheet3"/>
  <dimension ref="A1:I23"/>
  <sheetViews>
    <sheetView topLeftCell="A2" zoomScale="98" zoomScaleNormal="98" workbookViewId="0">
      <selection activeCell="F8" sqref="F8:F9"/>
    </sheetView>
  </sheetViews>
  <sheetFormatPr defaultRowHeight="15" x14ac:dyDescent="0.25"/>
  <cols>
    <col min="1" max="1" width="3.5703125" customWidth="1"/>
    <col min="2" max="2" width="34.42578125" customWidth="1"/>
    <col min="3" max="3" width="12.7109375" customWidth="1"/>
    <col min="4" max="4" width="3.5703125" customWidth="1"/>
    <col min="5" max="5" width="34.42578125" customWidth="1"/>
    <col min="6" max="6" width="16.5703125" customWidth="1"/>
    <col min="7" max="7" width="3.5703125" customWidth="1"/>
    <col min="8" max="8" width="34.42578125" customWidth="1"/>
    <col min="9" max="9" width="16.42578125" customWidth="1"/>
  </cols>
  <sheetData>
    <row r="1" spans="1:9" ht="30" customHeight="1" x14ac:dyDescent="0.25">
      <c r="A1" s="70" t="s">
        <v>151</v>
      </c>
      <c r="B1" s="70"/>
      <c r="C1" s="70"/>
      <c r="D1" s="70"/>
      <c r="E1" s="70"/>
      <c r="F1" s="70"/>
      <c r="G1" s="70"/>
      <c r="H1" s="70"/>
      <c r="I1" s="70"/>
    </row>
    <row r="2" spans="1:9" ht="42" customHeight="1" x14ac:dyDescent="0.25">
      <c r="A2" s="98" t="s">
        <v>154</v>
      </c>
      <c r="B2" s="98"/>
      <c r="C2" s="98"/>
      <c r="D2" s="98"/>
      <c r="E2" s="98"/>
      <c r="F2" s="98"/>
      <c r="G2" s="98"/>
      <c r="H2" s="98"/>
      <c r="I2" s="98"/>
    </row>
    <row r="3" spans="1:9" ht="24.6" customHeight="1" x14ac:dyDescent="0.25">
      <c r="A3" s="99" t="s">
        <v>49</v>
      </c>
      <c r="B3" s="99"/>
      <c r="C3" s="99"/>
      <c r="D3" s="102" t="s">
        <v>68</v>
      </c>
      <c r="E3" s="102"/>
      <c r="F3" s="102"/>
      <c r="G3" s="103" t="s">
        <v>81</v>
      </c>
      <c r="H3" s="103"/>
      <c r="I3" s="103"/>
    </row>
    <row r="4" spans="1:9" ht="20.100000000000001" customHeight="1" x14ac:dyDescent="0.25">
      <c r="A4" s="100" t="s">
        <v>55</v>
      </c>
      <c r="B4" s="100"/>
      <c r="C4" s="100"/>
      <c r="D4" s="101" t="s">
        <v>55</v>
      </c>
      <c r="E4" s="101"/>
      <c r="F4" s="101"/>
      <c r="G4" s="104" t="s">
        <v>55</v>
      </c>
      <c r="H4" s="104"/>
      <c r="I4" s="104"/>
    </row>
    <row r="5" spans="1:9" ht="60" x14ac:dyDescent="0.25">
      <c r="A5" s="18">
        <v>24</v>
      </c>
      <c r="B5" s="13" t="s">
        <v>50</v>
      </c>
      <c r="C5" s="46">
        <f>COUNTIFS(ProgramTracker[Audience (select one)], "*Early Learners*", ProgramTracker[Program Type (Select One)], "*Virtual - Live*")</f>
        <v>0</v>
      </c>
      <c r="D5" s="17">
        <v>40</v>
      </c>
      <c r="E5" s="30" t="s">
        <v>69</v>
      </c>
      <c r="F5" s="47">
        <f>COUNTIFS(ProgramTracker[Audience (select one)], "*Early Learners*", ProgramTracker[Program Type (Select One)], "*In Person - Library*")</f>
        <v>0</v>
      </c>
      <c r="G5" s="20">
        <v>52</v>
      </c>
      <c r="H5" s="29" t="s">
        <v>82</v>
      </c>
      <c r="I5" s="48">
        <f>COUNTIFS(ProgramTracker[Audience (select one)], "*Early Learners*", ProgramTracker[Program Type (Select One)], "*In Person - Mobile Library*")</f>
        <v>0</v>
      </c>
    </row>
    <row r="6" spans="1:9" ht="75" x14ac:dyDescent="0.25">
      <c r="A6" s="18">
        <v>25</v>
      </c>
      <c r="B6" s="13" t="s">
        <v>51</v>
      </c>
      <c r="C6" s="46">
        <f>SUMIFS( ProgramTracker[Attendees
(For In-Person or Virtual - Live)],ProgramTracker[Audience (select one)], "*Early Learners*", ProgramTracker[Program Type (Select One)], "*Virtual - Live*")</f>
        <v>0</v>
      </c>
      <c r="D6" s="17">
        <v>41</v>
      </c>
      <c r="E6" s="30" t="s">
        <v>80</v>
      </c>
      <c r="F6" s="47">
        <f>SUMIFS( ProgramTracker[Attendees
(For In-Person or Virtual - Live)],ProgramTracker[Audience (select one)], "*Early Learners*", ProgramTracker[Program Type (Select One)], "*In Person - Library*")</f>
        <v>0</v>
      </c>
      <c r="G6" s="20">
        <v>53</v>
      </c>
      <c r="H6" s="29" t="s">
        <v>83</v>
      </c>
      <c r="I6" s="48">
        <f>SUMIFS( ProgramTracker[Attendees
(For In-Person or Virtual - Live)],ProgramTracker[Audience (select one)], "*Early Learners*", ProgramTracker[Program Type (Select One)], "*In Person - Mobile Library*")</f>
        <v>0</v>
      </c>
    </row>
    <row r="7" spans="1:9" ht="75" x14ac:dyDescent="0.25">
      <c r="A7" s="18">
        <v>26</v>
      </c>
      <c r="B7" s="13" t="s">
        <v>52</v>
      </c>
      <c r="C7" s="46">
        <f>SUMIFS( ProgramTracker[Views 
(For Virtual - Recorded and On Demand Views for Virtual - Live)],ProgramTracker[Audience (select one)], "*Early Learners*", ProgramTracker[Program Type (Select One)], "*Virtual - Live*")</f>
        <v>0</v>
      </c>
      <c r="D7" s="17">
        <v>42</v>
      </c>
      <c r="E7" s="30" t="s">
        <v>71</v>
      </c>
      <c r="F7" s="47">
        <f>SUMIFS( ProgramTracker[Take-Home Kits Distributed],ProgramTracker[Audience (select one)], "*Early Learners*", ProgramTracker[Program Type (Select One)], "*In Person - Library*")</f>
        <v>0</v>
      </c>
      <c r="G7" s="20">
        <v>54</v>
      </c>
      <c r="H7" s="29" t="s">
        <v>84</v>
      </c>
      <c r="I7" s="48">
        <f>SUMIFS( ProgramTracker[Take-Home Kits Distributed],ProgramTracker[Audience (select one)], "*Early Learners*", ProgramTracker[Program Type (Select One)], "*In Person - Mobile Library*")</f>
        <v>0</v>
      </c>
    </row>
    <row r="8" spans="1:9" ht="46.5" customHeight="1" x14ac:dyDescent="0.25">
      <c r="A8" s="18">
        <v>27</v>
      </c>
      <c r="B8" s="13" t="s">
        <v>53</v>
      </c>
      <c r="C8" s="46">
        <f>COUNTIFS(ProgramTracker[Audience (select one)], "*Early Learners*", ProgramTracker[Program Type (Select One)], "*Virtual - Recorded*")</f>
        <v>0</v>
      </c>
      <c r="D8" s="90">
        <v>43</v>
      </c>
      <c r="E8" s="84" t="s">
        <v>70</v>
      </c>
      <c r="F8" s="85" t="str" cm="1">
        <f t="array" ref="F8">_xlfn.CONCAT(IF(ProgramTracker[THNK_Code3]="EL", ProgramTracker[Description of Take-Home Kits]&amp;", ", ""))</f>
        <v/>
      </c>
      <c r="G8" s="87">
        <v>55</v>
      </c>
      <c r="H8" s="83" t="s">
        <v>85</v>
      </c>
      <c r="I8" s="89" t="str" cm="1">
        <f t="array" ref="I8">_xlfn.CONCAT(IF(ProgramTracker[THNK_Code3]="EM", ProgramTracker[Description of Take-Home Kits]&amp;", ", ""))</f>
        <v/>
      </c>
    </row>
    <row r="9" spans="1:9" ht="45" x14ac:dyDescent="0.25">
      <c r="A9" s="18">
        <v>28</v>
      </c>
      <c r="B9" s="13" t="s">
        <v>54</v>
      </c>
      <c r="C9" s="46">
        <f>SUMIFS( ProgramTracker[Views 
(For Virtual - Recorded and On Demand Views for Virtual - Live)],ProgramTracker[Audience (select one)], "*Early Learners*", ProgramTracker[Program Type (Select One)], "*Virtual - Recorded*")</f>
        <v>0</v>
      </c>
      <c r="D9" s="91"/>
      <c r="E9" s="84"/>
      <c r="F9" s="86"/>
      <c r="G9" s="88"/>
      <c r="H9" s="83"/>
      <c r="I9" s="89"/>
    </row>
    <row r="10" spans="1:9" ht="20.45" customHeight="1" x14ac:dyDescent="0.25">
      <c r="A10" s="92" t="s">
        <v>56</v>
      </c>
      <c r="B10" s="93"/>
      <c r="C10" s="94"/>
      <c r="D10" s="95" t="s">
        <v>56</v>
      </c>
      <c r="E10" s="96"/>
      <c r="F10" s="97"/>
      <c r="G10" s="78" t="s">
        <v>56</v>
      </c>
      <c r="H10" s="79"/>
      <c r="I10" s="79"/>
    </row>
    <row r="11" spans="1:9" ht="45" x14ac:dyDescent="0.25">
      <c r="A11" s="18">
        <v>29</v>
      </c>
      <c r="B11" s="13" t="s">
        <v>58</v>
      </c>
      <c r="C11" s="46">
        <f>COUNTIFS(ProgramTracker[Audience (select one)], "*School*", ProgramTracker[Program Type (Select One)], "*Virtual - Live*")</f>
        <v>0</v>
      </c>
      <c r="D11" s="17">
        <v>44</v>
      </c>
      <c r="E11" s="30" t="s">
        <v>72</v>
      </c>
      <c r="F11" s="47">
        <f>COUNTIFS(ProgramTracker[Audience (select one)], "*School*", ProgramTracker[Program Type (Select One)], "*In Person - Library*")</f>
        <v>1</v>
      </c>
      <c r="G11" s="20">
        <v>56</v>
      </c>
      <c r="H11" s="29" t="s">
        <v>86</v>
      </c>
      <c r="I11" s="48">
        <f>COUNTIFS(ProgramTracker[Audience (select one)], "*School*", ProgramTracker[Program Type (Select One)], "*In Person - Mobile Library*")</f>
        <v>0</v>
      </c>
    </row>
    <row r="12" spans="1:9" ht="60" x14ac:dyDescent="0.25">
      <c r="A12" s="18">
        <v>30</v>
      </c>
      <c r="B12" s="13" t="s">
        <v>60</v>
      </c>
      <c r="C12" s="46">
        <f>SUMIFS( ProgramTracker[Attendees
(For In-Person or Virtual - Live)],ProgramTracker[Audience (select one)], "*School*", ProgramTracker[Program Type (Select One)], "*Virtual - Live*")</f>
        <v>0</v>
      </c>
      <c r="D12" s="17">
        <v>45</v>
      </c>
      <c r="E12" s="30" t="s">
        <v>73</v>
      </c>
      <c r="F12" s="47">
        <f>SUMIFS( ProgramTracker[Attendees
(For In-Person or Virtual - Live)],ProgramTracker[Audience (select one)], "*School*", ProgramTracker[Program Type (Select One)], "*In Person - Library*")</f>
        <v>100</v>
      </c>
      <c r="G12" s="20">
        <v>57</v>
      </c>
      <c r="H12" s="29" t="s">
        <v>87</v>
      </c>
      <c r="I12" s="48">
        <f>SUMIFS( ProgramTracker[Attendees
(For In-Person or Virtual - Live)],ProgramTracker[Audience (select one)], "*School*", ProgramTracker[Program Type (Select One)], "*In Person - Mobile Library*")</f>
        <v>0</v>
      </c>
    </row>
    <row r="13" spans="1:9" ht="60" x14ac:dyDescent="0.25">
      <c r="A13" s="18">
        <v>31</v>
      </c>
      <c r="B13" s="13" t="s">
        <v>59</v>
      </c>
      <c r="C13" s="46">
        <f>SUMIFS( ProgramTracker[Views 
(For Virtual - Recorded and On Demand Views for Virtual - Live)],ProgramTracker[Audience (select one)], "*School*", ProgramTracker[Program Type (Select One)], "*Virtual - Live*")</f>
        <v>0</v>
      </c>
      <c r="D13" s="17">
        <v>46</v>
      </c>
      <c r="E13" s="30" t="s">
        <v>74</v>
      </c>
      <c r="F13" s="47">
        <f>SUMIFS( ProgramTracker[Take-Home Kits Distributed],ProgramTracker[Audience (select one)], "*School*", ProgramTracker[Program Type (Select One)], "*In Person - Library*")</f>
        <v>100</v>
      </c>
      <c r="G13" s="20">
        <v>58</v>
      </c>
      <c r="H13" s="29" t="s">
        <v>88</v>
      </c>
      <c r="I13" s="48">
        <f>SUMIFS( ProgramTracker[Take-Home Kits Distributed],ProgramTracker[Audience (select one)], "*School*", ProgramTracker[Program Type (Select One)], "*In Person - Mobile Library*")</f>
        <v>0</v>
      </c>
    </row>
    <row r="14" spans="1:9" ht="30.95" customHeight="1" x14ac:dyDescent="0.25">
      <c r="A14" s="18">
        <v>32</v>
      </c>
      <c r="B14" s="13" t="s">
        <v>61</v>
      </c>
      <c r="C14" s="46">
        <f>COUNTIFS(ProgramTracker[Audience (select one)], "*School*", ProgramTracker[Program Type (Select One)], "*Virtual - Recorded*")</f>
        <v>0</v>
      </c>
      <c r="D14" s="90">
        <v>47</v>
      </c>
      <c r="E14" s="81" t="s">
        <v>75</v>
      </c>
      <c r="F14" s="82" t="str" cm="1">
        <f t="array" ref="F14">_xlfn.CONCAT(IF(ProgramTracker[THNK_Code3]="SL", ProgramTracker[Description of Take-Home Kits]&amp;", ", ""))</f>
        <v xml:space="preserve">Coloring sheets, </v>
      </c>
      <c r="G14" s="87">
        <v>59</v>
      </c>
      <c r="H14" s="83" t="s">
        <v>89</v>
      </c>
      <c r="I14" s="89" t="str" cm="1">
        <f t="array" ref="I14">_xlfn.CONCAT(IF(ProgramTracker[THNK_Code3]="SM", ProgramTracker[Description of Take-Home Kits]&amp;", ", ""))</f>
        <v/>
      </c>
    </row>
    <row r="15" spans="1:9" ht="42.95" customHeight="1" x14ac:dyDescent="0.25">
      <c r="A15" s="18">
        <v>33</v>
      </c>
      <c r="B15" s="13" t="s">
        <v>62</v>
      </c>
      <c r="C15" s="46">
        <f>SUMIFS( ProgramTracker[Views 
(For Virtual - Recorded and On Demand Views for Virtual - Live)],ProgramTracker[Audience (select one)], "*School*", ProgramTracker[Program Type (Select One)], "*Virtual - Recorded*")</f>
        <v>0</v>
      </c>
      <c r="D15" s="91"/>
      <c r="E15" s="81"/>
      <c r="F15" s="82"/>
      <c r="G15" s="88"/>
      <c r="H15" s="83"/>
      <c r="I15" s="89"/>
    </row>
    <row r="16" spans="1:9" ht="21" customHeight="1" x14ac:dyDescent="0.25">
      <c r="A16" s="92" t="s">
        <v>57</v>
      </c>
      <c r="B16" s="93"/>
      <c r="C16" s="94"/>
      <c r="D16" s="95" t="s">
        <v>57</v>
      </c>
      <c r="E16" s="96"/>
      <c r="F16" s="97"/>
      <c r="G16" s="78" t="s">
        <v>57</v>
      </c>
      <c r="H16" s="79"/>
      <c r="I16" s="80"/>
    </row>
    <row r="17" spans="1:9" ht="45" x14ac:dyDescent="0.25">
      <c r="A17" s="18">
        <v>34</v>
      </c>
      <c r="B17" s="13" t="s">
        <v>63</v>
      </c>
      <c r="C17" s="46">
        <f>COUNTIFS(ProgramTracker[Audience (select one)], "*Adult*", ProgramTracker[Program Type (Select One)], "*Virtual - Live*")</f>
        <v>0</v>
      </c>
      <c r="D17" s="17">
        <v>48</v>
      </c>
      <c r="E17" s="30" t="s">
        <v>76</v>
      </c>
      <c r="F17" s="47">
        <f>COUNTIFS(ProgramTracker[Audience (select one)], "*Adult*", ProgramTracker[Program Type (Select One)], "*In Person - Library*")</f>
        <v>0</v>
      </c>
      <c r="G17" s="20">
        <v>60</v>
      </c>
      <c r="H17" s="29" t="s">
        <v>90</v>
      </c>
      <c r="I17" s="48">
        <f>COUNTIFS(ProgramTracker[Audience (select one)], "*Adult*", ProgramTracker[Program Type (Select One)], "*In Person - Mobile Library*")</f>
        <v>0</v>
      </c>
    </row>
    <row r="18" spans="1:9" ht="60" x14ac:dyDescent="0.25">
      <c r="A18" s="18">
        <v>35</v>
      </c>
      <c r="B18" s="13" t="s">
        <v>64</v>
      </c>
      <c r="C18" s="46">
        <f>SUMIFS( ProgramTracker[Attendees
(For In-Person or Virtual - Live)],ProgramTracker[Audience (select one)], "*Adult*", ProgramTracker[Program Type (Select One)], "*Virtual - Live*")</f>
        <v>0</v>
      </c>
      <c r="D18" s="17">
        <v>49</v>
      </c>
      <c r="E18" s="30" t="s">
        <v>77</v>
      </c>
      <c r="F18" s="47">
        <f>SUMIFS( ProgramTracker[Attendees
(For In-Person or Virtual - Live)],ProgramTracker[Audience (select one)], "*Adult*", ProgramTracker[Program Type (Select One)], "*In Person - Library*")</f>
        <v>0</v>
      </c>
      <c r="G18" s="20">
        <v>61</v>
      </c>
      <c r="H18" s="29" t="s">
        <v>91</v>
      </c>
      <c r="I18" s="48">
        <f>SUMIFS( ProgramTracker[Attendees
(For In-Person or Virtual - Live)],ProgramTracker[Audience (select one)], "*Adult*", ProgramTracker[Program Type (Select One)], "*In Person - Mobile Library*")</f>
        <v>0</v>
      </c>
    </row>
    <row r="19" spans="1:9" ht="60" x14ac:dyDescent="0.25">
      <c r="A19" s="18">
        <v>36</v>
      </c>
      <c r="B19" s="13" t="s">
        <v>65</v>
      </c>
      <c r="C19" s="46">
        <f>SUMIFS( ProgramTracker[Views 
(For Virtual - Recorded and On Demand Views for Virtual - Live)],ProgramTracker[Audience (select one)], "*Adult*", ProgramTracker[Program Type (Select One)], "*Virtual - Live*")</f>
        <v>0</v>
      </c>
      <c r="D19" s="17">
        <v>50</v>
      </c>
      <c r="E19" s="30" t="s">
        <v>78</v>
      </c>
      <c r="F19" s="47">
        <f>SUMIFS( ProgramTracker[Take-Home Kits Distributed],ProgramTracker[Audience (select one)], "*Adult*", ProgramTracker[Program Type (Select One)], "*In Person - Library*")</f>
        <v>0</v>
      </c>
      <c r="G19" s="20">
        <v>62</v>
      </c>
      <c r="H19" s="29" t="s">
        <v>92</v>
      </c>
      <c r="I19" s="48">
        <f>SUMIFS( ProgramTracker[Take-Home Kits Distributed],ProgramTracker[Audience (select one)], "*Adult*", ProgramTracker[Program Type (Select One)], "*In Person - Mobile Library*")</f>
        <v>0</v>
      </c>
    </row>
    <row r="20" spans="1:9" ht="30.95" customHeight="1" x14ac:dyDescent="0.25">
      <c r="A20" s="18">
        <v>37</v>
      </c>
      <c r="B20" s="13" t="s">
        <v>66</v>
      </c>
      <c r="C20" s="46">
        <f>COUNTIFS(ProgramTracker[Audience (select one)], "*Adult*", ProgramTracker[Program Type (Select One)], "*Virtual - Recorded*")</f>
        <v>0</v>
      </c>
      <c r="D20" s="90">
        <v>51</v>
      </c>
      <c r="E20" s="81" t="s">
        <v>79</v>
      </c>
      <c r="F20" s="82" t="str" cm="1">
        <f t="array" ref="F20">_xlfn.CONCAT(IF(ProgramTracker[THNK_Code3]="AL", ProgramTracker[Description of Take-Home Kits]&amp;", ", ""))</f>
        <v/>
      </c>
      <c r="G20" s="87">
        <v>63</v>
      </c>
      <c r="H20" s="83" t="s">
        <v>93</v>
      </c>
      <c r="I20" s="89" t="str" cm="1">
        <f t="array" ref="I20">_xlfn.CONCAT(IF(ProgramTracker[THNK_Code3]="AM", ProgramTracker[Description of Take-Home Kits]&amp;", ", ""))</f>
        <v/>
      </c>
    </row>
    <row r="21" spans="1:9" ht="41.1" customHeight="1" x14ac:dyDescent="0.25">
      <c r="A21" s="18">
        <v>38</v>
      </c>
      <c r="B21" s="13" t="s">
        <v>67</v>
      </c>
      <c r="C21" s="46">
        <f>SUMIFS( ProgramTracker[Views 
(For Virtual - Recorded and On Demand Views for Virtual - Live)],ProgramTracker[Audience (select one)], "*Adult*", ProgramTracker[Program Type (Select One)], "*Virtual - Recorded*")</f>
        <v>0</v>
      </c>
      <c r="D21" s="91"/>
      <c r="E21" s="81"/>
      <c r="F21" s="82"/>
      <c r="G21" s="88"/>
      <c r="H21" s="83"/>
      <c r="I21" s="89"/>
    </row>
    <row r="22" spans="1:9" ht="20.45" customHeight="1" x14ac:dyDescent="0.25">
      <c r="G22" s="78" t="s">
        <v>139</v>
      </c>
      <c r="H22" s="79"/>
      <c r="I22" s="80"/>
    </row>
    <row r="23" spans="1:9" ht="56.1" customHeight="1" x14ac:dyDescent="0.25">
      <c r="G23" s="20">
        <v>64</v>
      </c>
      <c r="H23" s="14" t="s">
        <v>152</v>
      </c>
      <c r="I23" s="48">
        <f>SUM(ProgramTracker[Library Cards Issued])</f>
        <v>100</v>
      </c>
    </row>
  </sheetData>
  <sheetProtection algorithmName="SHA-512" hashValue="XsQWrTmqFNGCKARdMRotPIuT0yZMLxIk6mmbyrYXYF71Taa5e5h6b5jRzdOc1hiVnxQhBEdj5JAOhWqWZDLO6A==" saltValue="p2GUckH3R0BIMdOdfS3y1g==" spinCount="100000" sheet="1"/>
  <mergeCells count="33">
    <mergeCell ref="A1:I1"/>
    <mergeCell ref="A2:I2"/>
    <mergeCell ref="G8:G9"/>
    <mergeCell ref="G14:G15"/>
    <mergeCell ref="F14:F15"/>
    <mergeCell ref="D8:D9"/>
    <mergeCell ref="D14:D15"/>
    <mergeCell ref="G10:I10"/>
    <mergeCell ref="A3:C3"/>
    <mergeCell ref="A4:C4"/>
    <mergeCell ref="D4:F4"/>
    <mergeCell ref="D3:F3"/>
    <mergeCell ref="G3:I3"/>
    <mergeCell ref="G4:I4"/>
    <mergeCell ref="D20:D21"/>
    <mergeCell ref="A16:C16"/>
    <mergeCell ref="D16:F16"/>
    <mergeCell ref="A10:C10"/>
    <mergeCell ref="D10:F10"/>
    <mergeCell ref="G22:I22"/>
    <mergeCell ref="E20:E21"/>
    <mergeCell ref="F20:F21"/>
    <mergeCell ref="H8:H9"/>
    <mergeCell ref="H14:H15"/>
    <mergeCell ref="H20:H21"/>
    <mergeCell ref="E8:E9"/>
    <mergeCell ref="F8:F9"/>
    <mergeCell ref="E14:E15"/>
    <mergeCell ref="G20:G21"/>
    <mergeCell ref="I8:I9"/>
    <mergeCell ref="I20:I21"/>
    <mergeCell ref="I14:I15"/>
    <mergeCell ref="G16:I16"/>
  </mergeCells>
  <dataValidations count="2">
    <dataValidation type="whole" errorStyle="information" operator="greaterThanOrEqual" allowBlank="1" showInputMessage="1" showErrorMessage="1" errorTitle="Number-Only Field" error="Please enter a number." sqref="I17:I19 I5:I7 F11:F13 F17:F19 I23 I11:I13 F5:F7 C22" xr:uid="{D8DC9445-88EF-4EFC-9BD0-4611DCE6ECA6}">
      <formula1>0</formula1>
    </dataValidation>
    <dataValidation type="whole" operator="greaterThanOrEqual" allowBlank="1" showInputMessage="1" showErrorMessage="1" errorTitle="Number-Only Field" error="Please enter a number." sqref="C5:C9 C11:C15 C17:C21" xr:uid="{5FC82611-C9D6-487B-8811-777CBDA66294}">
      <formula1>0</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AEE11-CE68-4097-BE73-583C95AF8B3A}">
  <dimension ref="A1:I23"/>
  <sheetViews>
    <sheetView zoomScale="98" zoomScaleNormal="98" workbookViewId="0">
      <selection sqref="A1:I1"/>
    </sheetView>
  </sheetViews>
  <sheetFormatPr defaultRowHeight="15" x14ac:dyDescent="0.25"/>
  <cols>
    <col min="1" max="1" width="3.5703125" customWidth="1"/>
    <col min="2" max="2" width="34.42578125" customWidth="1"/>
    <col min="3" max="3" width="12.7109375" customWidth="1"/>
    <col min="4" max="4" width="3.5703125" customWidth="1"/>
    <col min="5" max="5" width="34.42578125" customWidth="1"/>
    <col min="6" max="6" width="16.5703125" customWidth="1"/>
    <col min="7" max="7" width="3.5703125" customWidth="1"/>
    <col min="8" max="8" width="34.42578125" customWidth="1"/>
    <col min="9" max="9" width="16.42578125" customWidth="1"/>
  </cols>
  <sheetData>
    <row r="1" spans="1:9" ht="30" customHeight="1" x14ac:dyDescent="0.25">
      <c r="A1" s="70" t="s">
        <v>150</v>
      </c>
      <c r="B1" s="70"/>
      <c r="C1" s="70"/>
      <c r="D1" s="70"/>
      <c r="E1" s="70"/>
      <c r="F1" s="70"/>
      <c r="G1" s="70"/>
      <c r="H1" s="70"/>
      <c r="I1" s="70"/>
    </row>
    <row r="2" spans="1:9" ht="63" customHeight="1" x14ac:dyDescent="0.25">
      <c r="A2" s="106" t="s">
        <v>95</v>
      </c>
      <c r="B2" s="106"/>
      <c r="C2" s="106"/>
      <c r="D2" s="106"/>
      <c r="E2" s="106"/>
      <c r="F2" s="106"/>
      <c r="G2" s="106"/>
      <c r="H2" s="106"/>
      <c r="I2" s="106"/>
    </row>
    <row r="3" spans="1:9" ht="24.6" customHeight="1" x14ac:dyDescent="0.25">
      <c r="A3" s="99" t="s">
        <v>49</v>
      </c>
      <c r="B3" s="99"/>
      <c r="C3" s="99"/>
      <c r="D3" s="102" t="s">
        <v>68</v>
      </c>
      <c r="E3" s="102"/>
      <c r="F3" s="102"/>
      <c r="G3" s="103" t="s">
        <v>81</v>
      </c>
      <c r="H3" s="103"/>
      <c r="I3" s="103"/>
    </row>
    <row r="4" spans="1:9" ht="20.100000000000001" customHeight="1" x14ac:dyDescent="0.25">
      <c r="A4" s="100" t="s">
        <v>55</v>
      </c>
      <c r="B4" s="100"/>
      <c r="C4" s="100"/>
      <c r="D4" s="101" t="s">
        <v>55</v>
      </c>
      <c r="E4" s="101"/>
      <c r="F4" s="101"/>
      <c r="G4" s="104" t="s">
        <v>55</v>
      </c>
      <c r="H4" s="104"/>
      <c r="I4" s="104"/>
    </row>
    <row r="5" spans="1:9" ht="60" x14ac:dyDescent="0.25">
      <c r="A5" s="18">
        <v>24</v>
      </c>
      <c r="B5" s="13" t="s">
        <v>50</v>
      </c>
      <c r="C5" s="16"/>
      <c r="D5" s="17">
        <v>40</v>
      </c>
      <c r="E5" s="30" t="s">
        <v>69</v>
      </c>
      <c r="F5" s="19"/>
      <c r="G5" s="20">
        <v>52</v>
      </c>
      <c r="H5" s="29" t="s">
        <v>82</v>
      </c>
      <c r="I5" s="15"/>
    </row>
    <row r="6" spans="1:9" ht="75" x14ac:dyDescent="0.25">
      <c r="A6" s="18">
        <v>25</v>
      </c>
      <c r="B6" s="13" t="s">
        <v>51</v>
      </c>
      <c r="C6" s="16"/>
      <c r="D6" s="17">
        <v>41</v>
      </c>
      <c r="E6" s="30" t="s">
        <v>80</v>
      </c>
      <c r="F6" s="19"/>
      <c r="G6" s="20">
        <v>53</v>
      </c>
      <c r="H6" s="29" t="s">
        <v>83</v>
      </c>
      <c r="I6" s="15"/>
    </row>
    <row r="7" spans="1:9" ht="75" x14ac:dyDescent="0.25">
      <c r="A7" s="18">
        <v>26</v>
      </c>
      <c r="B7" s="13" t="s">
        <v>52</v>
      </c>
      <c r="C7" s="16"/>
      <c r="D7" s="17">
        <v>42</v>
      </c>
      <c r="E7" s="30" t="s">
        <v>71</v>
      </c>
      <c r="F7" s="19"/>
      <c r="G7" s="20">
        <v>54</v>
      </c>
      <c r="H7" s="29" t="s">
        <v>84</v>
      </c>
      <c r="I7" s="15"/>
    </row>
    <row r="8" spans="1:9" ht="46.5" customHeight="1" x14ac:dyDescent="0.25">
      <c r="A8" s="18">
        <v>27</v>
      </c>
      <c r="B8" s="13" t="s">
        <v>53</v>
      </c>
      <c r="C8" s="16"/>
      <c r="D8" s="90">
        <v>43</v>
      </c>
      <c r="E8" s="84" t="s">
        <v>70</v>
      </c>
      <c r="F8" s="107"/>
      <c r="G8" s="87">
        <v>55</v>
      </c>
      <c r="H8" s="83" t="s">
        <v>85</v>
      </c>
      <c r="I8" s="105"/>
    </row>
    <row r="9" spans="1:9" ht="45" x14ac:dyDescent="0.25">
      <c r="A9" s="18">
        <v>28</v>
      </c>
      <c r="B9" s="13" t="s">
        <v>54</v>
      </c>
      <c r="C9" s="16"/>
      <c r="D9" s="91"/>
      <c r="E9" s="84"/>
      <c r="F9" s="107"/>
      <c r="G9" s="88"/>
      <c r="H9" s="83"/>
      <c r="I9" s="105"/>
    </row>
    <row r="10" spans="1:9" ht="20.45" customHeight="1" x14ac:dyDescent="0.25">
      <c r="A10" s="92" t="s">
        <v>56</v>
      </c>
      <c r="B10" s="93"/>
      <c r="C10" s="94"/>
      <c r="D10" s="95" t="s">
        <v>56</v>
      </c>
      <c r="E10" s="96"/>
      <c r="F10" s="97"/>
      <c r="G10" s="78" t="s">
        <v>56</v>
      </c>
      <c r="H10" s="79"/>
      <c r="I10" s="79"/>
    </row>
    <row r="11" spans="1:9" ht="45" x14ac:dyDescent="0.25">
      <c r="A11" s="18">
        <v>29</v>
      </c>
      <c r="B11" s="13" t="s">
        <v>58</v>
      </c>
      <c r="C11" s="16"/>
      <c r="D11" s="17">
        <v>44</v>
      </c>
      <c r="E11" s="30" t="s">
        <v>72</v>
      </c>
      <c r="F11" s="19"/>
      <c r="G11" s="20">
        <v>56</v>
      </c>
      <c r="H11" s="29" t="s">
        <v>86</v>
      </c>
      <c r="I11" s="15"/>
    </row>
    <row r="12" spans="1:9" ht="60" x14ac:dyDescent="0.25">
      <c r="A12" s="18">
        <v>30</v>
      </c>
      <c r="B12" s="13" t="s">
        <v>60</v>
      </c>
      <c r="C12" s="16"/>
      <c r="D12" s="17">
        <v>45</v>
      </c>
      <c r="E12" s="30" t="s">
        <v>73</v>
      </c>
      <c r="F12" s="19"/>
      <c r="G12" s="20">
        <v>57</v>
      </c>
      <c r="H12" s="29" t="s">
        <v>87</v>
      </c>
      <c r="I12" s="15"/>
    </row>
    <row r="13" spans="1:9" ht="60" x14ac:dyDescent="0.25">
      <c r="A13" s="18">
        <v>31</v>
      </c>
      <c r="B13" s="13" t="s">
        <v>59</v>
      </c>
      <c r="C13" s="16"/>
      <c r="D13" s="17">
        <v>46</v>
      </c>
      <c r="E13" s="30" t="s">
        <v>74</v>
      </c>
      <c r="F13" s="19"/>
      <c r="G13" s="20">
        <v>58</v>
      </c>
      <c r="H13" s="29" t="s">
        <v>88</v>
      </c>
      <c r="I13" s="15"/>
    </row>
    <row r="14" spans="1:9" ht="30.95" customHeight="1" x14ac:dyDescent="0.25">
      <c r="A14" s="18">
        <v>32</v>
      </c>
      <c r="B14" s="13" t="s">
        <v>61</v>
      </c>
      <c r="C14" s="16"/>
      <c r="D14" s="90">
        <v>47</v>
      </c>
      <c r="E14" s="81" t="s">
        <v>75</v>
      </c>
      <c r="F14" s="108"/>
      <c r="G14" s="87">
        <v>59</v>
      </c>
      <c r="H14" s="83" t="s">
        <v>89</v>
      </c>
      <c r="I14" s="105"/>
    </row>
    <row r="15" spans="1:9" ht="42.95" customHeight="1" x14ac:dyDescent="0.25">
      <c r="A15" s="18">
        <v>33</v>
      </c>
      <c r="B15" s="13" t="s">
        <v>62</v>
      </c>
      <c r="C15" s="16"/>
      <c r="D15" s="91"/>
      <c r="E15" s="81"/>
      <c r="F15" s="108"/>
      <c r="G15" s="88"/>
      <c r="H15" s="83"/>
      <c r="I15" s="105"/>
    </row>
    <row r="16" spans="1:9" ht="21" customHeight="1" x14ac:dyDescent="0.25">
      <c r="A16" s="92" t="s">
        <v>57</v>
      </c>
      <c r="B16" s="93"/>
      <c r="C16" s="94"/>
      <c r="D16" s="95" t="s">
        <v>57</v>
      </c>
      <c r="E16" s="96"/>
      <c r="F16" s="97"/>
      <c r="G16" s="78" t="s">
        <v>57</v>
      </c>
      <c r="H16" s="79"/>
      <c r="I16" s="80"/>
    </row>
    <row r="17" spans="1:9" ht="45" x14ac:dyDescent="0.25">
      <c r="A17" s="18">
        <v>34</v>
      </c>
      <c r="B17" s="13" t="s">
        <v>63</v>
      </c>
      <c r="C17" s="16"/>
      <c r="D17" s="17">
        <v>48</v>
      </c>
      <c r="E17" s="30" t="s">
        <v>76</v>
      </c>
      <c r="F17" s="19"/>
      <c r="G17" s="20">
        <v>60</v>
      </c>
      <c r="H17" s="29" t="s">
        <v>90</v>
      </c>
      <c r="I17" s="15"/>
    </row>
    <row r="18" spans="1:9" ht="60" x14ac:dyDescent="0.25">
      <c r="A18" s="18">
        <v>35</v>
      </c>
      <c r="B18" s="13" t="s">
        <v>64</v>
      </c>
      <c r="C18" s="16"/>
      <c r="D18" s="17">
        <v>49</v>
      </c>
      <c r="E18" s="30" t="s">
        <v>77</v>
      </c>
      <c r="F18" s="19"/>
      <c r="G18" s="20">
        <v>61</v>
      </c>
      <c r="H18" s="29" t="s">
        <v>91</v>
      </c>
      <c r="I18" s="15"/>
    </row>
    <row r="19" spans="1:9" ht="60" x14ac:dyDescent="0.25">
      <c r="A19" s="18">
        <v>36</v>
      </c>
      <c r="B19" s="13" t="s">
        <v>65</v>
      </c>
      <c r="C19" s="16"/>
      <c r="D19" s="17">
        <v>50</v>
      </c>
      <c r="E19" s="30" t="s">
        <v>78</v>
      </c>
      <c r="F19" s="19"/>
      <c r="G19" s="20">
        <v>62</v>
      </c>
      <c r="H19" s="29" t="s">
        <v>92</v>
      </c>
      <c r="I19" s="15"/>
    </row>
    <row r="20" spans="1:9" ht="30.95" customHeight="1" x14ac:dyDescent="0.25">
      <c r="A20" s="18">
        <v>37</v>
      </c>
      <c r="B20" s="13" t="s">
        <v>66</v>
      </c>
      <c r="C20" s="16"/>
      <c r="D20" s="90">
        <v>51</v>
      </c>
      <c r="E20" s="81" t="s">
        <v>79</v>
      </c>
      <c r="F20" s="108"/>
      <c r="G20" s="87">
        <v>63</v>
      </c>
      <c r="H20" s="83" t="s">
        <v>93</v>
      </c>
      <c r="I20" s="105"/>
    </row>
    <row r="21" spans="1:9" ht="41.1" customHeight="1" x14ac:dyDescent="0.25">
      <c r="A21" s="18">
        <v>38</v>
      </c>
      <c r="B21" s="13" t="s">
        <v>67</v>
      </c>
      <c r="C21" s="16"/>
      <c r="D21" s="91"/>
      <c r="E21" s="81"/>
      <c r="F21" s="108"/>
      <c r="G21" s="88"/>
      <c r="H21" s="83"/>
      <c r="I21" s="105"/>
    </row>
    <row r="22" spans="1:9" ht="20.45" customHeight="1" x14ac:dyDescent="0.25">
      <c r="G22" s="78" t="s">
        <v>139</v>
      </c>
      <c r="H22" s="79"/>
      <c r="I22" s="80"/>
    </row>
    <row r="23" spans="1:9" ht="33.950000000000003" customHeight="1" x14ac:dyDescent="0.25">
      <c r="G23" s="20">
        <v>64</v>
      </c>
      <c r="H23" s="14" t="s">
        <v>94</v>
      </c>
      <c r="I23" s="15"/>
    </row>
  </sheetData>
  <mergeCells count="33">
    <mergeCell ref="G22:I22"/>
    <mergeCell ref="A16:C16"/>
    <mergeCell ref="D16:F16"/>
    <mergeCell ref="G16:I16"/>
    <mergeCell ref="D20:D21"/>
    <mergeCell ref="E20:E21"/>
    <mergeCell ref="F20:F21"/>
    <mergeCell ref="G20:G21"/>
    <mergeCell ref="H20:H21"/>
    <mergeCell ref="I20:I21"/>
    <mergeCell ref="A10:C10"/>
    <mergeCell ref="D10:F10"/>
    <mergeCell ref="G10:I10"/>
    <mergeCell ref="D14:D15"/>
    <mergeCell ref="E14:E15"/>
    <mergeCell ref="F14:F15"/>
    <mergeCell ref="G14:G15"/>
    <mergeCell ref="H14:H15"/>
    <mergeCell ref="I14:I15"/>
    <mergeCell ref="I8:I9"/>
    <mergeCell ref="A1:I1"/>
    <mergeCell ref="A2:I2"/>
    <mergeCell ref="A3:C3"/>
    <mergeCell ref="D3:F3"/>
    <mergeCell ref="G3:I3"/>
    <mergeCell ref="A4:C4"/>
    <mergeCell ref="D4:F4"/>
    <mergeCell ref="G4:I4"/>
    <mergeCell ref="D8:D9"/>
    <mergeCell ref="E8:E9"/>
    <mergeCell ref="F8:F9"/>
    <mergeCell ref="G8:G9"/>
    <mergeCell ref="H8:H9"/>
  </mergeCells>
  <dataValidations count="2">
    <dataValidation type="whole" operator="greaterThanOrEqual" allowBlank="1" showInputMessage="1" showErrorMessage="1" errorTitle="Number-Only Field" error="Please enter a number." sqref="C5:C9 C11:C15 C17:C21" xr:uid="{F253C179-DC3F-47A0-8944-2C1486477E70}">
      <formula1>0</formula1>
    </dataValidation>
    <dataValidation type="whole" errorStyle="information" operator="greaterThanOrEqual" allowBlank="1" showInputMessage="1" showErrorMessage="1" errorTitle="Number-Only Field" error="Please enter a number." sqref="I17:I19 I5:I7 F11:F13 F17:F19 I23 I11:I13 F5:F7 C22" xr:uid="{1C2A5A6F-52BC-46F1-ADF6-72FC6D51E73A}">
      <formula1>0</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D9EE4-6391-4682-8581-316FBD0CD535}">
  <dimension ref="A1:G12"/>
  <sheetViews>
    <sheetView workbookViewId="0">
      <selection activeCell="E3" sqref="E3"/>
    </sheetView>
  </sheetViews>
  <sheetFormatPr defaultColWidth="8.7109375" defaultRowHeight="15" x14ac:dyDescent="0.25"/>
  <cols>
    <col min="1" max="1" width="21.85546875" style="1" customWidth="1"/>
    <col min="2" max="3" width="10.85546875" style="1" customWidth="1"/>
    <col min="4" max="4" width="8.7109375" style="1"/>
    <col min="5" max="5" width="21.85546875" style="1" customWidth="1"/>
    <col min="6" max="6" width="11" style="1" customWidth="1"/>
    <col min="7" max="7" width="10.85546875" style="1" customWidth="1"/>
    <col min="8" max="16384" width="8.7109375" style="1"/>
  </cols>
  <sheetData>
    <row r="1" spans="1:7" ht="24.95" customHeight="1" x14ac:dyDescent="0.3">
      <c r="A1" s="50" t="s">
        <v>182</v>
      </c>
      <c r="B1" s="51"/>
      <c r="C1" s="51"/>
      <c r="D1" s="52"/>
      <c r="E1" s="53" t="s">
        <v>183</v>
      </c>
      <c r="F1" s="54"/>
      <c r="G1" s="54"/>
    </row>
    <row r="2" spans="1:7" x14ac:dyDescent="0.25">
      <c r="A2" t="s">
        <v>178</v>
      </c>
      <c r="B2" t="s">
        <v>176</v>
      </c>
      <c r="C2" t="s">
        <v>177</v>
      </c>
      <c r="D2"/>
      <c r="E2" t="s">
        <v>178</v>
      </c>
      <c r="F2" t="s">
        <v>176</v>
      </c>
      <c r="G2" t="s">
        <v>177</v>
      </c>
    </row>
    <row r="3" spans="1:7" x14ac:dyDescent="0.25">
      <c r="A3" s="1" t="s">
        <v>181</v>
      </c>
      <c r="B3" s="32"/>
      <c r="E3" s="1" t="s">
        <v>181</v>
      </c>
      <c r="F3" s="32"/>
    </row>
    <row r="4" spans="1:7" x14ac:dyDescent="0.25">
      <c r="B4" s="32"/>
      <c r="F4" s="32"/>
    </row>
    <row r="5" spans="1:7" x14ac:dyDescent="0.25">
      <c r="B5" s="32"/>
      <c r="F5" s="32"/>
    </row>
    <row r="6" spans="1:7" x14ac:dyDescent="0.25">
      <c r="B6" s="32"/>
      <c r="F6" s="32"/>
    </row>
    <row r="7" spans="1:7" x14ac:dyDescent="0.25">
      <c r="B7" s="32"/>
      <c r="F7" s="32"/>
    </row>
    <row r="8" spans="1:7" x14ac:dyDescent="0.25">
      <c r="B8" s="32"/>
      <c r="F8" s="32"/>
    </row>
    <row r="9" spans="1:7" x14ac:dyDescent="0.25">
      <c r="B9" s="32"/>
      <c r="F9" s="32"/>
    </row>
    <row r="10" spans="1:7" x14ac:dyDescent="0.25">
      <c r="B10" s="32"/>
      <c r="F10" s="32"/>
    </row>
    <row r="11" spans="1:7" x14ac:dyDescent="0.25">
      <c r="F11" s="32"/>
    </row>
    <row r="12" spans="1:7" x14ac:dyDescent="0.25">
      <c r="F12" s="32"/>
    </row>
  </sheetData>
  <sheetProtection algorithmName="SHA-512" hashValue="jRZU3VlHj/LSpaHGd1IcMSB+LmIQnnsCH6HGYUWcoTjrZKlXR2VPAUlPMiItsF/z2QItCubZqqDcQ69cV+dYbw==" saltValue="UlzPFwwK0pYUELgFBiZnXg==" spinCount="100000" sheet="1"/>
  <dataValidations count="2">
    <dataValidation type="decimal" operator="greaterThan" allowBlank="1" showInputMessage="1" showErrorMessage="1" sqref="G2:G3 C1:D1048576" xr:uid="{C2E04510-B91A-4B27-B8FA-4812DA3EF372}">
      <formula1>0</formula1>
    </dataValidation>
    <dataValidation type="date" operator="greaterThan" allowBlank="1" showInputMessage="1" showErrorMessage="1" sqref="B1:B1048576 F2:F3" xr:uid="{B0A019B1-D1FD-426A-B4A9-8EC5A6539011}">
      <formula1>43831</formula1>
    </dataValidation>
  </dataValidations>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8F5A2-A14B-4062-93C1-3F9774441B19}">
  <sheetPr codeName="Sheet4"/>
  <dimension ref="A1:I7"/>
  <sheetViews>
    <sheetView workbookViewId="0">
      <selection activeCell="C7" sqref="C7:I7"/>
    </sheetView>
  </sheetViews>
  <sheetFormatPr defaultRowHeight="15" x14ac:dyDescent="0.25"/>
  <cols>
    <col min="1" max="1" width="3.85546875" customWidth="1"/>
    <col min="2" max="2" width="24.140625" customWidth="1"/>
  </cols>
  <sheetData>
    <row r="1" spans="1:9" ht="32.1" customHeight="1" x14ac:dyDescent="0.25">
      <c r="A1" s="70" t="s">
        <v>96</v>
      </c>
      <c r="B1" s="70"/>
      <c r="C1" s="70"/>
      <c r="D1" s="70"/>
      <c r="E1" s="70"/>
      <c r="F1" s="70"/>
      <c r="G1" s="70"/>
      <c r="H1" s="70"/>
      <c r="I1" s="70"/>
    </row>
    <row r="2" spans="1:9" ht="32.1" customHeight="1" x14ac:dyDescent="0.25">
      <c r="A2" s="111" t="s">
        <v>103</v>
      </c>
      <c r="B2" s="111"/>
      <c r="C2" s="111"/>
      <c r="D2" s="111"/>
      <c r="E2" s="111"/>
      <c r="F2" s="111"/>
      <c r="G2" s="111"/>
      <c r="H2" s="111"/>
      <c r="I2" s="112"/>
    </row>
    <row r="3" spans="1:9" ht="30" x14ac:dyDescent="0.25">
      <c r="A3" s="23">
        <v>66</v>
      </c>
      <c r="B3" s="28" t="s">
        <v>97</v>
      </c>
      <c r="C3" s="110" cm="1">
        <f t="array" ref="C3">SUM(1/COUNTIF(InternTracker[Full Name], InternTracker[Full Name]))</f>
        <v>1</v>
      </c>
      <c r="D3" s="110"/>
      <c r="E3" s="110"/>
      <c r="F3" s="110"/>
      <c r="G3" s="110"/>
      <c r="H3" s="110"/>
      <c r="I3" s="110"/>
    </row>
    <row r="4" spans="1:9" ht="30" x14ac:dyDescent="0.25">
      <c r="A4" s="23">
        <v>67</v>
      </c>
      <c r="B4" s="28" t="s">
        <v>98</v>
      </c>
      <c r="C4" s="110">
        <f>SUM(InternTracker[Hours])</f>
        <v>0</v>
      </c>
      <c r="D4" s="110"/>
      <c r="E4" s="110"/>
      <c r="F4" s="110"/>
      <c r="G4" s="110"/>
      <c r="H4" s="110"/>
      <c r="I4" s="110"/>
    </row>
    <row r="5" spans="1:9" ht="30" x14ac:dyDescent="0.25">
      <c r="A5" s="23">
        <v>68</v>
      </c>
      <c r="B5" s="28" t="s">
        <v>99</v>
      </c>
      <c r="C5" s="110" cm="1">
        <f t="array" ref="C5">SUM(1/COUNTIF(VolunteerTracker[Full Name], VolunteerTracker[Full Name]))</f>
        <v>1</v>
      </c>
      <c r="D5" s="110"/>
      <c r="E5" s="110"/>
      <c r="F5" s="110"/>
      <c r="G5" s="110"/>
      <c r="H5" s="110"/>
      <c r="I5" s="110"/>
    </row>
    <row r="6" spans="1:9" ht="30" x14ac:dyDescent="0.25">
      <c r="A6" s="23">
        <v>69</v>
      </c>
      <c r="B6" s="28" t="s">
        <v>100</v>
      </c>
      <c r="C6" s="110">
        <f>SUM(VolunteerTracker[Hours])</f>
        <v>0</v>
      </c>
      <c r="D6" s="110"/>
      <c r="E6" s="110"/>
      <c r="F6" s="110"/>
      <c r="G6" s="110"/>
      <c r="H6" s="110"/>
      <c r="I6" s="110"/>
    </row>
    <row r="7" spans="1:9" ht="60" x14ac:dyDescent="0.25">
      <c r="A7" s="23">
        <v>70</v>
      </c>
      <c r="B7" s="28" t="s">
        <v>184</v>
      </c>
      <c r="C7" s="109"/>
      <c r="D7" s="109"/>
      <c r="E7" s="109"/>
      <c r="F7" s="109"/>
      <c r="G7" s="109"/>
      <c r="H7" s="109"/>
      <c r="I7" s="109"/>
    </row>
  </sheetData>
  <sheetProtection algorithmName="SHA-512" hashValue="1ROwCLfV2DZcI7hBGMKKrwGUHDTeCSX0RGeqIW8dBOmgMaym1QhO165qaWeAXz/L7eZfM4GybLkWxSzm1coKFQ==" saltValue="x4+djn9eHKHY0W5fz17n8w==" spinCount="100000" sheet="1"/>
  <mergeCells count="7">
    <mergeCell ref="A1:I1"/>
    <mergeCell ref="C7:I7"/>
    <mergeCell ref="C6:I6"/>
    <mergeCell ref="C5:I5"/>
    <mergeCell ref="C4:I4"/>
    <mergeCell ref="C3:I3"/>
    <mergeCell ref="A2:I2"/>
  </mergeCells>
  <dataValidations count="1">
    <dataValidation errorStyle="information" operator="greaterThanOrEqual" allowBlank="1" showInputMessage="1" showErrorMessage="1" errorTitle="Invalid Entry" error="You must enter a number in this field." sqref="C3:I6" xr:uid="{A160A18A-0184-454E-9C5F-F180B903DB6D}"/>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D3528-B9C3-4192-91BC-4A41479D04BC}">
  <sheetPr codeName="Sheet5"/>
  <dimension ref="A1:C23"/>
  <sheetViews>
    <sheetView workbookViewId="0">
      <selection activeCell="O6" sqref="O6"/>
    </sheetView>
  </sheetViews>
  <sheetFormatPr defaultColWidth="8.7109375" defaultRowHeight="15" x14ac:dyDescent="0.25"/>
  <cols>
    <col min="1" max="1" width="4.140625" style="1" customWidth="1"/>
    <col min="2" max="2" width="42.28515625" style="1" customWidth="1"/>
    <col min="3" max="3" width="20.42578125" style="1" customWidth="1"/>
    <col min="4" max="16384" width="8.7109375" style="1"/>
  </cols>
  <sheetData>
    <row r="1" spans="1:3" ht="30.6" customHeight="1" x14ac:dyDescent="0.25">
      <c r="A1" s="70" t="s">
        <v>102</v>
      </c>
      <c r="B1" s="70"/>
      <c r="C1" s="70"/>
    </row>
    <row r="2" spans="1:3" ht="54.6" customHeight="1" x14ac:dyDescent="0.25">
      <c r="A2" s="106" t="s">
        <v>104</v>
      </c>
      <c r="B2" s="106"/>
      <c r="C2" s="106"/>
    </row>
    <row r="3" spans="1:3" ht="30" x14ac:dyDescent="0.25">
      <c r="A3" s="34">
        <v>72</v>
      </c>
      <c r="B3" s="28" t="s">
        <v>105</v>
      </c>
      <c r="C3" s="33"/>
    </row>
    <row r="4" spans="1:3" ht="30" x14ac:dyDescent="0.25">
      <c r="A4" s="34">
        <v>73</v>
      </c>
      <c r="B4" s="28" t="s">
        <v>106</v>
      </c>
      <c r="C4" s="33"/>
    </row>
    <row r="5" spans="1:3" x14ac:dyDescent="0.25">
      <c r="A5" s="34">
        <v>74</v>
      </c>
      <c r="B5" s="28" t="s">
        <v>107</v>
      </c>
      <c r="C5" s="33"/>
    </row>
    <row r="6" spans="1:3" ht="17.45" customHeight="1" x14ac:dyDescent="0.25">
      <c r="A6" s="35" t="s">
        <v>108</v>
      </c>
      <c r="B6" s="28" t="s">
        <v>112</v>
      </c>
      <c r="C6" s="33"/>
    </row>
    <row r="7" spans="1:3" ht="17.45" customHeight="1" x14ac:dyDescent="0.25">
      <c r="A7" s="35" t="s">
        <v>109</v>
      </c>
      <c r="B7" s="28" t="s">
        <v>113</v>
      </c>
      <c r="C7" s="33"/>
    </row>
    <row r="8" spans="1:3" ht="17.45" customHeight="1" x14ac:dyDescent="0.25">
      <c r="A8" s="35" t="s">
        <v>110</v>
      </c>
      <c r="B8" s="36" t="s">
        <v>114</v>
      </c>
      <c r="C8" s="33"/>
    </row>
    <row r="9" spans="1:3" ht="30" x14ac:dyDescent="0.25">
      <c r="A9" s="35" t="s">
        <v>111</v>
      </c>
      <c r="B9" s="36" t="s">
        <v>115</v>
      </c>
      <c r="C9" s="33"/>
    </row>
    <row r="10" spans="1:3" ht="45" x14ac:dyDescent="0.25">
      <c r="A10" s="37">
        <v>75</v>
      </c>
      <c r="B10" s="28" t="s">
        <v>116</v>
      </c>
      <c r="C10" s="33"/>
    </row>
    <row r="11" spans="1:3" x14ac:dyDescent="0.25">
      <c r="A11" s="37">
        <v>76</v>
      </c>
      <c r="B11" s="28" t="s">
        <v>117</v>
      </c>
      <c r="C11" s="33"/>
    </row>
    <row r="12" spans="1:3" ht="75" x14ac:dyDescent="0.25">
      <c r="A12" s="37">
        <v>77</v>
      </c>
      <c r="B12" s="36" t="s">
        <v>118</v>
      </c>
      <c r="C12" s="33"/>
    </row>
    <row r="13" spans="1:3" ht="30" x14ac:dyDescent="0.25">
      <c r="A13" s="37">
        <v>78</v>
      </c>
      <c r="B13" s="36" t="s">
        <v>124</v>
      </c>
      <c r="C13" s="33"/>
    </row>
    <row r="14" spans="1:3" ht="30" x14ac:dyDescent="0.25">
      <c r="A14" s="37">
        <v>79</v>
      </c>
      <c r="B14" s="38" t="s">
        <v>119</v>
      </c>
      <c r="C14" s="33"/>
    </row>
    <row r="15" spans="1:3" x14ac:dyDescent="0.25">
      <c r="A15" s="35" t="s">
        <v>108</v>
      </c>
      <c r="B15" s="39" t="s">
        <v>120</v>
      </c>
      <c r="C15" s="33"/>
    </row>
    <row r="16" spans="1:3" x14ac:dyDescent="0.25">
      <c r="A16" s="35" t="s">
        <v>109</v>
      </c>
      <c r="B16" s="39" t="s">
        <v>121</v>
      </c>
      <c r="C16" s="33"/>
    </row>
    <row r="17" spans="1:3" x14ac:dyDescent="0.25">
      <c r="A17" s="35" t="s">
        <v>110</v>
      </c>
      <c r="B17" s="39" t="s">
        <v>122</v>
      </c>
      <c r="C17" s="33"/>
    </row>
    <row r="18" spans="1:3" x14ac:dyDescent="0.25">
      <c r="A18" s="35" t="s">
        <v>111</v>
      </c>
      <c r="B18" s="39" t="s">
        <v>123</v>
      </c>
      <c r="C18" s="33"/>
    </row>
    <row r="19" spans="1:3" ht="63" x14ac:dyDescent="0.25">
      <c r="A19" s="40">
        <v>80</v>
      </c>
      <c r="B19" s="41" t="s">
        <v>141</v>
      </c>
      <c r="C19" s="33"/>
    </row>
    <row r="20" spans="1:3" ht="31.5" x14ac:dyDescent="0.25">
      <c r="A20" s="40">
        <v>81</v>
      </c>
      <c r="B20" s="42" t="s">
        <v>145</v>
      </c>
      <c r="C20" s="33"/>
    </row>
    <row r="21" spans="1:3" ht="31.5" x14ac:dyDescent="0.25">
      <c r="A21" s="43" t="s">
        <v>108</v>
      </c>
      <c r="B21" s="44" t="s">
        <v>142</v>
      </c>
      <c r="C21" s="33"/>
    </row>
    <row r="22" spans="1:3" ht="15.75" x14ac:dyDescent="0.25">
      <c r="A22" s="43" t="s">
        <v>109</v>
      </c>
      <c r="B22" s="44" t="s">
        <v>144</v>
      </c>
      <c r="C22" s="33"/>
    </row>
    <row r="23" spans="1:3" ht="15.75" x14ac:dyDescent="0.25">
      <c r="A23" s="40">
        <v>82</v>
      </c>
      <c r="B23" s="44" t="s">
        <v>143</v>
      </c>
      <c r="C23" s="33"/>
    </row>
  </sheetData>
  <sheetProtection algorithmName="SHA-512" hashValue="TKty4oC5Bt63eRwY8r6XHFqotzH27qrL4KmEu7U78WQOsuVVDq1CrbTNnUfj3hGV/UlYeMo+8SxxNHOFPOMU9g==" saltValue="C0Cg2hId5KFFoWRwXKm2Ag==" spinCount="100000" sheet="1"/>
  <mergeCells count="2">
    <mergeCell ref="A1:C1"/>
    <mergeCell ref="A2:C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4B9ACEE-B861-41DD-B473-2BF102659DAC}">
          <x14:formula1>
            <xm:f>hidden_data!$L$2:$L$3</xm:f>
          </x14:formula1>
          <xm:sqref>C15:C17 C13 C20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E52B9-BE78-4333-B7AD-71E5E67F7BEC}">
  <sheetPr codeName="Sheet6"/>
  <dimension ref="A1:N28"/>
  <sheetViews>
    <sheetView workbookViewId="0">
      <selection activeCell="N4" sqref="N4"/>
    </sheetView>
  </sheetViews>
  <sheetFormatPr defaultColWidth="8.7109375" defaultRowHeight="15" x14ac:dyDescent="0.25"/>
  <cols>
    <col min="1" max="1" width="38.42578125" style="22" customWidth="1"/>
    <col min="2" max="16384" width="8.7109375" style="22"/>
  </cols>
  <sheetData>
    <row r="1" spans="1:14" x14ac:dyDescent="0.25">
      <c r="A1" s="21" t="s">
        <v>0</v>
      </c>
      <c r="B1" s="21" t="s">
        <v>2</v>
      </c>
      <c r="C1" s="21"/>
      <c r="D1" s="21" t="s">
        <v>7</v>
      </c>
      <c r="E1" s="21" t="s">
        <v>2</v>
      </c>
      <c r="F1" s="21"/>
      <c r="G1" s="21" t="s">
        <v>127</v>
      </c>
      <c r="H1" s="21"/>
      <c r="I1" s="21" t="s">
        <v>132</v>
      </c>
      <c r="J1" s="21"/>
      <c r="K1" s="21"/>
      <c r="L1" s="21" t="s">
        <v>140</v>
      </c>
    </row>
    <row r="2" spans="1:14" x14ac:dyDescent="0.25">
      <c r="A2" s="22" t="s">
        <v>161</v>
      </c>
      <c r="B2" s="22">
        <v>1</v>
      </c>
      <c r="D2" s="22" t="s">
        <v>12</v>
      </c>
      <c r="E2" s="22">
        <v>1</v>
      </c>
      <c r="G2" s="22" t="s">
        <v>128</v>
      </c>
      <c r="I2" s="22" t="s">
        <v>136</v>
      </c>
      <c r="L2" s="22" t="s">
        <v>28</v>
      </c>
      <c r="N2" s="22" t="s">
        <v>179</v>
      </c>
    </row>
    <row r="3" spans="1:14" x14ac:dyDescent="0.25">
      <c r="A3" s="22" t="s">
        <v>14</v>
      </c>
      <c r="B3" s="22">
        <v>2</v>
      </c>
      <c r="D3" s="22" t="s">
        <v>8</v>
      </c>
      <c r="E3" s="22">
        <v>2</v>
      </c>
      <c r="G3" s="22" t="s">
        <v>129</v>
      </c>
      <c r="I3" s="22" t="s">
        <v>137</v>
      </c>
      <c r="L3" s="22" t="s">
        <v>29</v>
      </c>
      <c r="N3" s="22" t="s">
        <v>180</v>
      </c>
    </row>
    <row r="4" spans="1:14" x14ac:dyDescent="0.25">
      <c r="A4" s="22" t="s">
        <v>162</v>
      </c>
      <c r="B4" s="22">
        <v>3</v>
      </c>
      <c r="D4" s="22" t="s">
        <v>9</v>
      </c>
      <c r="E4" s="22">
        <v>3</v>
      </c>
      <c r="G4" s="22" t="s">
        <v>57</v>
      </c>
      <c r="I4" s="22" t="s">
        <v>133</v>
      </c>
    </row>
    <row r="5" spans="1:14" x14ac:dyDescent="0.25">
      <c r="A5" s="22" t="s">
        <v>160</v>
      </c>
      <c r="B5" s="22">
        <v>4</v>
      </c>
      <c r="D5" s="22" t="s">
        <v>10</v>
      </c>
      <c r="E5" s="22">
        <v>4</v>
      </c>
      <c r="I5" s="22" t="s">
        <v>134</v>
      </c>
    </row>
    <row r="6" spans="1:14" x14ac:dyDescent="0.25">
      <c r="A6" s="22" t="s">
        <v>158</v>
      </c>
      <c r="B6" s="22">
        <v>5</v>
      </c>
      <c r="D6" s="22" t="s">
        <v>11</v>
      </c>
      <c r="E6" s="22">
        <v>5</v>
      </c>
    </row>
    <row r="7" spans="1:14" x14ac:dyDescent="0.25">
      <c r="A7" s="22" t="s">
        <v>170</v>
      </c>
      <c r="B7" s="22">
        <v>6</v>
      </c>
    </row>
    <row r="8" spans="1:14" x14ac:dyDescent="0.25">
      <c r="A8" s="22" t="s">
        <v>172</v>
      </c>
      <c r="B8" s="22">
        <v>7</v>
      </c>
    </row>
    <row r="9" spans="1:14" x14ac:dyDescent="0.25">
      <c r="A9" s="22" t="s">
        <v>159</v>
      </c>
      <c r="B9" s="22">
        <v>8</v>
      </c>
    </row>
    <row r="10" spans="1:14" x14ac:dyDescent="0.25">
      <c r="A10" s="22" t="s">
        <v>15</v>
      </c>
      <c r="B10" s="22">
        <v>9</v>
      </c>
    </row>
    <row r="11" spans="1:14" x14ac:dyDescent="0.25">
      <c r="A11" s="22" t="s">
        <v>16</v>
      </c>
      <c r="B11" s="22">
        <v>10</v>
      </c>
    </row>
    <row r="12" spans="1:14" x14ac:dyDescent="0.25">
      <c r="A12" s="22" t="s">
        <v>16</v>
      </c>
    </row>
    <row r="13" spans="1:14" x14ac:dyDescent="0.25">
      <c r="A13" s="22" t="s">
        <v>17</v>
      </c>
    </row>
    <row r="14" spans="1:14" x14ac:dyDescent="0.25">
      <c r="A14" s="22" t="s">
        <v>18</v>
      </c>
    </row>
    <row r="15" spans="1:14" x14ac:dyDescent="0.25">
      <c r="A15" s="22" t="s">
        <v>166</v>
      </c>
    </row>
    <row r="16" spans="1:14" x14ac:dyDescent="0.25">
      <c r="A16" s="22" t="s">
        <v>19</v>
      </c>
    </row>
    <row r="17" spans="1:1" x14ac:dyDescent="0.25">
      <c r="A17" s="22" t="s">
        <v>173</v>
      </c>
    </row>
    <row r="18" spans="1:1" x14ac:dyDescent="0.25">
      <c r="A18" s="22" t="s">
        <v>163</v>
      </c>
    </row>
    <row r="19" spans="1:1" x14ac:dyDescent="0.25">
      <c r="A19" s="22" t="s">
        <v>169</v>
      </c>
    </row>
    <row r="20" spans="1:1" x14ac:dyDescent="0.25">
      <c r="A20" s="22" t="s">
        <v>20</v>
      </c>
    </row>
    <row r="21" spans="1:1" x14ac:dyDescent="0.25">
      <c r="A21" s="22" t="s">
        <v>21</v>
      </c>
    </row>
    <row r="22" spans="1:1" x14ac:dyDescent="0.25">
      <c r="A22" s="22" t="s">
        <v>171</v>
      </c>
    </row>
    <row r="23" spans="1:1" x14ac:dyDescent="0.25">
      <c r="A23" s="22" t="s">
        <v>167</v>
      </c>
    </row>
    <row r="24" spans="1:1" x14ac:dyDescent="0.25">
      <c r="A24" s="22" t="s">
        <v>164</v>
      </c>
    </row>
    <row r="25" spans="1:1" x14ac:dyDescent="0.25">
      <c r="A25" s="22" t="s">
        <v>22</v>
      </c>
    </row>
    <row r="26" spans="1:1" x14ac:dyDescent="0.25">
      <c r="A26" s="22" t="s">
        <v>168</v>
      </c>
    </row>
    <row r="27" spans="1:1" x14ac:dyDescent="0.25">
      <c r="A27" s="22" t="s">
        <v>165</v>
      </c>
    </row>
    <row r="28" spans="1:1" x14ac:dyDescent="0.25">
      <c r="A28" s="22" t="s">
        <v>23</v>
      </c>
    </row>
  </sheetData>
  <sheetProtection algorithmName="SHA-512" hashValue="3xQj6c2Dc4jfIzGH+8PWABQY1/jCKDtAylxzxTCU8v71KNBnyXHewMBNjZ+vsnMex4yNn4NPOTYA4ANXsnOjLg==" saltValue="vxq2F/lmZlEjux4kq7npMg==" spinCount="100000" sheet="1"/>
  <sortState xmlns:xlrd2="http://schemas.microsoft.com/office/spreadsheetml/2017/richdata2" ref="A2:A28">
    <sortCondition ref="A28"/>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Library Information</vt:lpstr>
      <vt:lpstr>Collections</vt:lpstr>
      <vt:lpstr>Program &amp; Activity Tracker</vt:lpstr>
      <vt:lpstr>Programs &amp; Activities</vt:lpstr>
      <vt:lpstr>Programs &amp; Activities OPTIONAL</vt:lpstr>
      <vt:lpstr>Teen Int_Vol Tracker</vt:lpstr>
      <vt:lpstr>Teen Interns &amp; Volunteers</vt:lpstr>
      <vt:lpstr>Mobile Library Services</vt:lpstr>
      <vt:lpstr>hidden_data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Sanchez, Joshua@CSL</dc:creator>
  <cp:lastModifiedBy>Glynis Fitzgerald</cp:lastModifiedBy>
  <dcterms:created xsi:type="dcterms:W3CDTF">2023-02-08T19:59:35Z</dcterms:created>
  <dcterms:modified xsi:type="dcterms:W3CDTF">2024-01-25T19:33:47Z</dcterms:modified>
</cp:coreProperties>
</file>